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G:\MOAA\Groups\Atlas\"/>
    </mc:Choice>
  </mc:AlternateContent>
  <xr:revisionPtr revIDLastSave="0" documentId="13_ncr:1_{FB2BC49D-838F-43FE-8D54-FF2C9FDC48A8}" xr6:coauthVersionLast="47" xr6:coauthVersionMax="47" xr10:uidLastSave="{00000000-0000-0000-0000-000000000000}"/>
  <bookViews>
    <workbookView xWindow="-120" yWindow="-120" windowWidth="27930" windowHeight="16440" xr2:uid="{6453D86A-104C-49EE-BD8E-2DA76F71FCD9}"/>
  </bookViews>
  <sheets>
    <sheet name="WNA 2025" sheetId="1" r:id="rId1"/>
    <sheet name="Original" sheetId="8" state="hidden" r:id="rId2"/>
    <sheet name="Cancelled" sheetId="7" state="hidden" r:id="rId3"/>
    <sheet name="Timeline" sheetId="2" state="hidden" r:id="rId4"/>
    <sheet name="WNA 2022 Tentative" sheetId="4" state="hidden" r:id="rId5"/>
  </sheets>
  <definedNames>
    <definedName name="_xlnm._FilterDatabase" localSheetId="1" hidden="1">Original!$A$1:$Z$893</definedName>
    <definedName name="_xlnm._FilterDatabase" localSheetId="3" hidden="1">Timeline!$A$1:$M$26</definedName>
    <definedName name="_xlnm._FilterDatabase" localSheetId="4" hidden="1">'WNA 2022 Tentative'!$A$1:$Y$405</definedName>
    <definedName name="_xlnm._FilterDatabase" localSheetId="0" hidden="1">'WNA 2025'!$A$1:$H$1</definedName>
    <definedName name="_xlnm.Print_Area" localSheetId="0">'WNA 2025'!$A$1:$H$66</definedName>
    <definedName name="_xlnm.Print_Titles" localSheetId="0">'WNA 2025'!$1:$1</definedName>
    <definedName name="Text24" localSheetId="1">Original!#REF!</definedName>
    <definedName name="Text24" localSheetId="3">Timeline!#REF!</definedName>
    <definedName name="Text24" localSheetId="4">'WNA 2022 Tentative'!#REF!</definedName>
    <definedName name="Text24" localSheetId="0">'WNA 2025'!#REF!</definedName>
    <definedName name="Z_322AB014_0239_491D_9C07_F908C8744405_.wvu.FilterData" localSheetId="1" hidden="1">Original!#REF!</definedName>
    <definedName name="Z_322AB014_0239_491D_9C07_F908C8744405_.wvu.FilterData" localSheetId="3" hidden="1">Timeline!#REF!</definedName>
    <definedName name="Z_322AB014_0239_491D_9C07_F908C8744405_.wvu.FilterData" localSheetId="4" hidden="1">'WNA 2022 Tentative'!#REF!</definedName>
    <definedName name="Z_322AB014_0239_491D_9C07_F908C8744405_.wvu.FilterData" localSheetId="0" hidden="1">'WNA 2025'!#REF!</definedName>
    <definedName name="Z_B6DE4841_E9CB_4F7D_8CD4_8269505681D7_.wvu.FilterData" localSheetId="1" hidden="1">Original!#REF!</definedName>
    <definedName name="Z_B6DE4841_E9CB_4F7D_8CD4_8269505681D7_.wvu.FilterData" localSheetId="3" hidden="1">Timeline!#REF!</definedName>
    <definedName name="Z_B6DE4841_E9CB_4F7D_8CD4_8269505681D7_.wvu.FilterData" localSheetId="4" hidden="1">'WNA 2022 Tentative'!#REF!</definedName>
    <definedName name="Z_B6DE4841_E9CB_4F7D_8CD4_8269505681D7_.wvu.FilterData" localSheetId="0" hidden="1">'WNA 2025'!#REF!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7" i="7" l="1"/>
  <c r="U207" i="7" s="1"/>
  <c r="S209" i="7"/>
  <c r="U209" i="7" s="1"/>
  <c r="S210" i="7"/>
  <c r="V210" i="7" s="1"/>
  <c r="S211" i="7"/>
  <c r="U211" i="7" s="1"/>
  <c r="S212" i="7"/>
  <c r="U212" i="7" s="1"/>
  <c r="S214" i="7"/>
  <c r="V214" i="7" s="1"/>
  <c r="S215" i="7"/>
  <c r="U215" i="7" s="1"/>
  <c r="S216" i="7"/>
  <c r="U216" i="7" s="1"/>
  <c r="S217" i="7"/>
  <c r="U217" i="7" s="1"/>
  <c r="S218" i="7"/>
  <c r="V218" i="7" s="1"/>
  <c r="S220" i="7"/>
  <c r="V220" i="7" s="1"/>
  <c r="S221" i="7"/>
  <c r="U221" i="7" s="1"/>
  <c r="S222" i="7"/>
  <c r="U222" i="7" s="1"/>
  <c r="S223" i="7"/>
  <c r="U223" i="7" s="1"/>
  <c r="S224" i="7"/>
  <c r="U224" i="7" s="1"/>
  <c r="S227" i="7"/>
  <c r="U227" i="7" s="1"/>
  <c r="S228" i="7"/>
  <c r="V228" i="7" s="1"/>
  <c r="S229" i="7"/>
  <c r="V229" i="7" s="1"/>
  <c r="S230" i="7"/>
  <c r="V230" i="7" s="1"/>
  <c r="S231" i="7"/>
  <c r="U231" i="7" s="1"/>
  <c r="S233" i="7"/>
  <c r="U233" i="7" s="1"/>
  <c r="S234" i="7"/>
  <c r="U234" i="7" s="1"/>
  <c r="S235" i="7"/>
  <c r="U235" i="7" s="1"/>
  <c r="S236" i="7"/>
  <c r="V236" i="7" s="1"/>
  <c r="S237" i="7"/>
  <c r="V237" i="7" s="1"/>
  <c r="S239" i="7"/>
  <c r="U239" i="7" s="1"/>
  <c r="S240" i="7"/>
  <c r="V240" i="7" s="1"/>
  <c r="S241" i="7"/>
  <c r="U241" i="7" s="1"/>
  <c r="S242" i="7"/>
  <c r="U242" i="7" s="1"/>
  <c r="S244" i="7"/>
  <c r="U244" i="7" s="1"/>
  <c r="R245" i="7"/>
  <c r="S245" i="7" s="1"/>
  <c r="S246" i="7"/>
  <c r="U246" i="7" s="1"/>
  <c r="R247" i="7"/>
  <c r="S247" i="7" s="1"/>
  <c r="U230" i="7" l="1"/>
  <c r="V223" i="7"/>
  <c r="V234" i="7"/>
  <c r="U228" i="7"/>
  <c r="U218" i="7"/>
  <c r="V233" i="7"/>
  <c r="V239" i="7"/>
  <c r="U214" i="7"/>
  <c r="V244" i="7"/>
  <c r="U210" i="7"/>
  <c r="V242" i="7"/>
  <c r="U229" i="7"/>
  <c r="V222" i="7"/>
  <c r="U240" i="7"/>
  <c r="V227" i="7"/>
  <c r="U236" i="7"/>
  <c r="U220" i="7"/>
  <c r="V209" i="7"/>
  <c r="V212" i="7"/>
  <c r="V246" i="7"/>
  <c r="V216" i="7"/>
  <c r="U237" i="7"/>
  <c r="U245" i="7"/>
  <c r="V245" i="7"/>
  <c r="U247" i="7"/>
  <c r="V247" i="7"/>
  <c r="V235" i="7"/>
  <c r="V224" i="7"/>
  <c r="V215" i="7"/>
  <c r="V241" i="7"/>
  <c r="V231" i="7"/>
  <c r="V221" i="7"/>
  <c r="V211" i="7"/>
  <c r="V217" i="7"/>
  <c r="V207" i="7"/>
  <c r="S4" i="8" l="1"/>
  <c r="U4" i="8" s="1"/>
  <c r="S6" i="8"/>
  <c r="U6" i="8" s="1"/>
  <c r="S7" i="8"/>
  <c r="V7" i="8" s="1"/>
  <c r="S8" i="8"/>
  <c r="U8" i="8" s="1"/>
  <c r="S9" i="8"/>
  <c r="U9" i="8" s="1"/>
  <c r="S11" i="8"/>
  <c r="S12" i="8"/>
  <c r="V12" i="8" s="1"/>
  <c r="U12" i="8"/>
  <c r="S13" i="8"/>
  <c r="U13" i="8" s="1"/>
  <c r="S14" i="8"/>
  <c r="U14" i="8" s="1"/>
  <c r="S15" i="8"/>
  <c r="U15" i="8" s="1"/>
  <c r="S16" i="8"/>
  <c r="V16" i="8" s="1"/>
  <c r="U16" i="8"/>
  <c r="S19" i="8"/>
  <c r="U19" i="8" s="1"/>
  <c r="S20" i="8"/>
  <c r="U20" i="8" s="1"/>
  <c r="S21" i="8"/>
  <c r="S22" i="8"/>
  <c r="U22" i="8"/>
  <c r="V22" i="8"/>
  <c r="S23" i="8"/>
  <c r="U23" i="8" s="1"/>
  <c r="S24" i="8"/>
  <c r="U24" i="8" s="1"/>
  <c r="S25" i="8"/>
  <c r="U25" i="8" s="1"/>
  <c r="S27" i="8"/>
  <c r="V27" i="8" s="1"/>
  <c r="U27" i="8"/>
  <c r="S28" i="8"/>
  <c r="U28" i="8" s="1"/>
  <c r="R29" i="8"/>
  <c r="S29" i="8" s="1"/>
  <c r="U29" i="8" s="1"/>
  <c r="S31" i="8"/>
  <c r="U31" i="8" s="1"/>
  <c r="S32" i="8"/>
  <c r="U32" i="8" s="1"/>
  <c r="S33" i="8"/>
  <c r="V33" i="8" s="1"/>
  <c r="U33" i="8"/>
  <c r="S34" i="8"/>
  <c r="U34" i="8" s="1"/>
  <c r="S35" i="8"/>
  <c r="U35" i="8" s="1"/>
  <c r="S37" i="8"/>
  <c r="S40" i="8"/>
  <c r="U40" i="8"/>
  <c r="V40" i="8"/>
  <c r="S42" i="8"/>
  <c r="U42" i="8" s="1"/>
  <c r="S43" i="8"/>
  <c r="U43" i="8" s="1"/>
  <c r="S46" i="8"/>
  <c r="U46" i="8" s="1"/>
  <c r="S47" i="8"/>
  <c r="V47" i="8" s="1"/>
  <c r="S49" i="8"/>
  <c r="U49" i="8" s="1"/>
  <c r="V49" i="8"/>
  <c r="S50" i="8"/>
  <c r="U50" i="8" s="1"/>
  <c r="S51" i="8"/>
  <c r="S52" i="8"/>
  <c r="U52" i="8" s="1"/>
  <c r="S54" i="8"/>
  <c r="V54" i="8" s="1"/>
  <c r="U54" i="8"/>
  <c r="S55" i="8"/>
  <c r="U55" i="8" s="1"/>
  <c r="S56" i="8"/>
  <c r="U56" i="8" s="1"/>
  <c r="S57" i="8"/>
  <c r="V57" i="8" s="1"/>
  <c r="S58" i="8"/>
  <c r="U58" i="8"/>
  <c r="V58" i="8"/>
  <c r="S59" i="8"/>
  <c r="U59" i="8" s="1"/>
  <c r="S61" i="8"/>
  <c r="S62" i="8"/>
  <c r="V62" i="8" s="1"/>
  <c r="S63" i="8"/>
  <c r="U63" i="8"/>
  <c r="V63" i="8"/>
  <c r="S64" i="8"/>
  <c r="U64" i="8" s="1"/>
  <c r="S67" i="8"/>
  <c r="U67" i="8" s="1"/>
  <c r="S68" i="8"/>
  <c r="V68" i="8" s="1"/>
  <c r="S69" i="8"/>
  <c r="U69" i="8" s="1"/>
  <c r="S70" i="8"/>
  <c r="V70" i="8" s="1"/>
  <c r="U70" i="8"/>
  <c r="S71" i="8"/>
  <c r="S72" i="8"/>
  <c r="U72" i="8" s="1"/>
  <c r="S74" i="8"/>
  <c r="U74" i="8"/>
  <c r="V74" i="8"/>
  <c r="S75" i="8"/>
  <c r="U75" i="8" s="1"/>
  <c r="S76" i="8"/>
  <c r="U76" i="8" s="1"/>
  <c r="S77" i="8"/>
  <c r="V77" i="8" s="1"/>
  <c r="S79" i="8"/>
  <c r="U79" i="8" s="1"/>
  <c r="S80" i="8"/>
  <c r="U80" i="8"/>
  <c r="V80" i="8"/>
  <c r="S81" i="8"/>
  <c r="S82" i="8"/>
  <c r="V82" i="8" s="1"/>
  <c r="S83" i="8"/>
  <c r="U83" i="8" s="1"/>
  <c r="S85" i="8"/>
  <c r="U85" i="8" s="1"/>
  <c r="S86" i="8"/>
  <c r="U86" i="8" s="1"/>
  <c r="S87" i="8"/>
  <c r="V87" i="8" s="1"/>
  <c r="S88" i="8"/>
  <c r="U88" i="8" s="1"/>
  <c r="S90" i="8"/>
  <c r="U90" i="8" s="1"/>
  <c r="S91" i="8"/>
  <c r="S92" i="8"/>
  <c r="V92" i="8" s="1"/>
  <c r="S93" i="8"/>
  <c r="U93" i="8" s="1"/>
  <c r="S94" i="8"/>
  <c r="U94" i="8" s="1"/>
  <c r="S95" i="8"/>
  <c r="U95" i="8" s="1"/>
  <c r="S98" i="8"/>
  <c r="V98" i="8" s="1"/>
  <c r="U98" i="8"/>
  <c r="S99" i="8"/>
  <c r="U99" i="8" s="1"/>
  <c r="S100" i="8"/>
  <c r="U100" i="8" s="1"/>
  <c r="S101" i="8"/>
  <c r="S102" i="8"/>
  <c r="V102" i="8" s="1"/>
  <c r="U102" i="8"/>
  <c r="S105" i="8"/>
  <c r="U105" i="8" s="1"/>
  <c r="S106" i="8"/>
  <c r="U106" i="8" s="1"/>
  <c r="S109" i="8"/>
  <c r="U109" i="8" s="1"/>
  <c r="S110" i="8"/>
  <c r="V110" i="8" s="1"/>
  <c r="S111" i="8"/>
  <c r="U111" i="8" s="1"/>
  <c r="V111" i="8"/>
  <c r="S113" i="8"/>
  <c r="U113" i="8" s="1"/>
  <c r="S114" i="8"/>
  <c r="S115" i="8"/>
  <c r="U115" i="8" s="1"/>
  <c r="S117" i="8"/>
  <c r="U117" i="8"/>
  <c r="V117" i="8"/>
  <c r="S118" i="8"/>
  <c r="U118" i="8" s="1"/>
  <c r="S119" i="8"/>
  <c r="U119" i="8" s="1"/>
  <c r="S120" i="8"/>
  <c r="V120" i="8" s="1"/>
  <c r="S121" i="8"/>
  <c r="U121" i="8" s="1"/>
  <c r="S122" i="8"/>
  <c r="U122" i="8" s="1"/>
  <c r="V122" i="8"/>
  <c r="S124" i="8"/>
  <c r="S125" i="8"/>
  <c r="V125" i="8" s="1"/>
  <c r="S126" i="8"/>
  <c r="U126" i="8"/>
  <c r="V126" i="8"/>
  <c r="S127" i="8"/>
  <c r="U127" i="8" s="1"/>
  <c r="S130" i="8"/>
  <c r="U130" i="8" s="1"/>
  <c r="S131" i="8"/>
  <c r="V131" i="8" s="1"/>
  <c r="S132" i="8"/>
  <c r="U132" i="8" s="1"/>
  <c r="S134" i="8"/>
  <c r="U134" i="8" s="1"/>
  <c r="S135" i="8"/>
  <c r="S137" i="8"/>
  <c r="V137" i="8" s="1"/>
  <c r="S138" i="8"/>
  <c r="U138" i="8" s="1"/>
  <c r="S139" i="8"/>
  <c r="U139" i="8" s="1"/>
  <c r="S141" i="8"/>
  <c r="U141" i="8" s="1"/>
  <c r="S142" i="8"/>
  <c r="V142" i="8" s="1"/>
  <c r="U142" i="8"/>
  <c r="R146" i="8"/>
  <c r="S146" i="8" s="1"/>
  <c r="U148" i="8"/>
  <c r="V148" i="8"/>
  <c r="S149" i="8"/>
  <c r="S150" i="8"/>
  <c r="U150" i="8" s="1"/>
  <c r="V150" i="8"/>
  <c r="S152" i="8"/>
  <c r="U152" i="8" s="1"/>
  <c r="S153" i="8"/>
  <c r="U153" i="8" s="1"/>
  <c r="S155" i="8"/>
  <c r="U155" i="8" s="1"/>
  <c r="S156" i="8"/>
  <c r="V156" i="8" s="1"/>
  <c r="U156" i="8"/>
  <c r="S157" i="8"/>
  <c r="U157" i="8" s="1"/>
  <c r="V157" i="8"/>
  <c r="S159" i="8"/>
  <c r="U159" i="8" s="1"/>
  <c r="S160" i="8"/>
  <c r="S162" i="8"/>
  <c r="U162" i="8" s="1"/>
  <c r="V162" i="8"/>
  <c r="S163" i="8"/>
  <c r="U163" i="8" s="1"/>
  <c r="S164" i="8"/>
  <c r="U164" i="8" s="1"/>
  <c r="S165" i="8"/>
  <c r="U165" i="8" s="1"/>
  <c r="S166" i="8"/>
  <c r="V166" i="8" s="1"/>
  <c r="S167" i="8"/>
  <c r="U167" i="8" s="1"/>
  <c r="V167" i="8"/>
  <c r="S168" i="8"/>
  <c r="U168" i="8" s="1"/>
  <c r="S172" i="8"/>
  <c r="S173" i="8"/>
  <c r="V173" i="8" s="1"/>
  <c r="S175" i="8"/>
  <c r="V175" i="8" s="1"/>
  <c r="U175" i="8"/>
  <c r="S176" i="8"/>
  <c r="U176" i="8" s="1"/>
  <c r="S177" i="8"/>
  <c r="U177" i="8" s="1"/>
  <c r="S178" i="8"/>
  <c r="V178" i="8" s="1"/>
  <c r="U178" i="8"/>
  <c r="S179" i="8"/>
  <c r="U179" i="8" s="1"/>
  <c r="V179" i="8"/>
  <c r="S180" i="8"/>
  <c r="U180" i="8" s="1"/>
  <c r="S182" i="8"/>
  <c r="S183" i="8"/>
  <c r="U183" i="8" s="1"/>
  <c r="S185" i="8"/>
  <c r="V185" i="8" s="1"/>
  <c r="U185" i="8"/>
  <c r="S186" i="8"/>
  <c r="U186" i="8" s="1"/>
  <c r="S188" i="8"/>
  <c r="U188" i="8" s="1"/>
  <c r="S189" i="8"/>
  <c r="V189" i="8" s="1"/>
  <c r="U189" i="8"/>
  <c r="S190" i="8"/>
  <c r="U190" i="8"/>
  <c r="V190" i="8"/>
  <c r="S191" i="8"/>
  <c r="U191" i="8" s="1"/>
  <c r="S192" i="8"/>
  <c r="S195" i="8"/>
  <c r="U195" i="8" s="1"/>
  <c r="S196" i="8"/>
  <c r="V196" i="8" s="1"/>
  <c r="U196" i="8"/>
  <c r="R197" i="8"/>
  <c r="S197" i="8" s="1"/>
  <c r="S199" i="8"/>
  <c r="U199" i="8" s="1"/>
  <c r="S200" i="8"/>
  <c r="S201" i="8"/>
  <c r="U201" i="8"/>
  <c r="V201" i="8"/>
  <c r="S202" i="8"/>
  <c r="U202" i="8" s="1"/>
  <c r="S204" i="8"/>
  <c r="U204" i="8" s="1"/>
  <c r="S207" i="8"/>
  <c r="U207" i="8" s="1"/>
  <c r="S209" i="8"/>
  <c r="V209" i="8" s="1"/>
  <c r="S210" i="8"/>
  <c r="V210" i="8" s="1"/>
  <c r="U210" i="8"/>
  <c r="S211" i="8"/>
  <c r="U211" i="8" s="1"/>
  <c r="S212" i="8"/>
  <c r="S214" i="8"/>
  <c r="U214" i="8" s="1"/>
  <c r="V214" i="8"/>
  <c r="S215" i="8"/>
  <c r="U215" i="8" s="1"/>
  <c r="S216" i="8"/>
  <c r="U216" i="8" s="1"/>
  <c r="S217" i="8"/>
  <c r="U217" i="8" s="1"/>
  <c r="S218" i="8"/>
  <c r="V218" i="8" s="1"/>
  <c r="S220" i="8"/>
  <c r="U220" i="8"/>
  <c r="V220" i="8"/>
  <c r="S221" i="8"/>
  <c r="U221" i="8" s="1"/>
  <c r="S222" i="8"/>
  <c r="S223" i="8"/>
  <c r="V223" i="8" s="1"/>
  <c r="U223" i="8"/>
  <c r="S224" i="8"/>
  <c r="V224" i="8" s="1"/>
  <c r="U224" i="8"/>
  <c r="S227" i="8"/>
  <c r="U227" i="8" s="1"/>
  <c r="S228" i="8"/>
  <c r="U228" i="8" s="1"/>
  <c r="S229" i="8"/>
  <c r="V229" i="8" s="1"/>
  <c r="S230" i="8"/>
  <c r="U230" i="8" s="1"/>
  <c r="S231" i="8"/>
  <c r="U231" i="8" s="1"/>
  <c r="V231" i="8"/>
  <c r="S233" i="8"/>
  <c r="S234" i="8"/>
  <c r="U234" i="8" s="1"/>
  <c r="S235" i="8"/>
  <c r="U235" i="8" s="1"/>
  <c r="V235" i="8"/>
  <c r="S236" i="8"/>
  <c r="U236" i="8" s="1"/>
  <c r="S237" i="8"/>
  <c r="U237" i="8" s="1"/>
  <c r="S239" i="8"/>
  <c r="V239" i="8" s="1"/>
  <c r="S240" i="8"/>
  <c r="U240" i="8" s="1"/>
  <c r="V240" i="8"/>
  <c r="S241" i="8"/>
  <c r="U241" i="8" s="1"/>
  <c r="V241" i="8"/>
  <c r="S242" i="8"/>
  <c r="V242" i="8" s="1"/>
  <c r="S244" i="8"/>
  <c r="U244" i="8" s="1"/>
  <c r="R245" i="8"/>
  <c r="S245" i="8"/>
  <c r="U245" i="8" s="1"/>
  <c r="S246" i="8"/>
  <c r="U246" i="8" s="1"/>
  <c r="V246" i="8"/>
  <c r="R247" i="8"/>
  <c r="S247" i="8" s="1"/>
  <c r="U247" i="8" s="1"/>
  <c r="S250" i="8"/>
  <c r="R251" i="8"/>
  <c r="S251" i="8" s="1"/>
  <c r="U251" i="8" s="1"/>
  <c r="V251" i="8"/>
  <c r="S252" i="8"/>
  <c r="V252" i="8" s="1"/>
  <c r="R253" i="8"/>
  <c r="S253" i="8"/>
  <c r="S255" i="8"/>
  <c r="U255" i="8" s="1"/>
  <c r="S256" i="8"/>
  <c r="U256" i="8" s="1"/>
  <c r="S257" i="8"/>
  <c r="U257" i="8" s="1"/>
  <c r="V257" i="8"/>
  <c r="S258" i="8"/>
  <c r="V258" i="8" s="1"/>
  <c r="U258" i="8"/>
  <c r="S261" i="8"/>
  <c r="U261" i="8" s="1"/>
  <c r="S262" i="8"/>
  <c r="U262" i="8" s="1"/>
  <c r="S263" i="8"/>
  <c r="S265" i="8"/>
  <c r="S266" i="8"/>
  <c r="U266" i="8" s="1"/>
  <c r="S267" i="8"/>
  <c r="U267" i="8" s="1"/>
  <c r="S268" i="8"/>
  <c r="U268" i="8" s="1"/>
  <c r="V268" i="8"/>
  <c r="S269" i="8"/>
  <c r="V269" i="8" s="1"/>
  <c r="S270" i="8"/>
  <c r="U270" i="8" s="1"/>
  <c r="S272" i="8"/>
  <c r="U272" i="8" s="1"/>
  <c r="S273" i="8"/>
  <c r="S274" i="8"/>
  <c r="S275" i="8"/>
  <c r="U275" i="8" s="1"/>
  <c r="S277" i="8"/>
  <c r="U277" i="8" s="1"/>
  <c r="S278" i="8"/>
  <c r="U278" i="8" s="1"/>
  <c r="S279" i="8"/>
  <c r="V279" i="8" s="1"/>
  <c r="U279" i="8"/>
  <c r="S280" i="8"/>
  <c r="V280" i="8" s="1"/>
  <c r="S282" i="8"/>
  <c r="U282" i="8" s="1"/>
  <c r="S283" i="8"/>
  <c r="S285" i="8"/>
  <c r="S286" i="8"/>
  <c r="U286" i="8" s="1"/>
  <c r="S287" i="8"/>
  <c r="U287" i="8" s="1"/>
  <c r="S289" i="8"/>
  <c r="U289" i="8" s="1"/>
  <c r="S290" i="8"/>
  <c r="V290" i="8" s="1"/>
  <c r="S291" i="8"/>
  <c r="U291" i="8" s="1"/>
  <c r="S293" i="8"/>
  <c r="U293" i="8" s="1"/>
  <c r="S294" i="8"/>
  <c r="S295" i="8"/>
  <c r="S296" i="8"/>
  <c r="V296" i="8" s="1"/>
  <c r="S298" i="8"/>
  <c r="U298" i="8" s="1"/>
  <c r="S299" i="8"/>
  <c r="U299" i="8" s="1"/>
  <c r="V299" i="8"/>
  <c r="S300" i="8"/>
  <c r="V300" i="8" s="1"/>
  <c r="U300" i="8"/>
  <c r="S301" i="8"/>
  <c r="U301" i="8" s="1"/>
  <c r="S303" i="8"/>
  <c r="U303" i="8" s="1"/>
  <c r="S304" i="8"/>
  <c r="S305" i="8"/>
  <c r="S306" i="8"/>
  <c r="U306" i="8" s="1"/>
  <c r="S307" i="8"/>
  <c r="U307" i="8" s="1"/>
  <c r="S308" i="8"/>
  <c r="U308" i="8"/>
  <c r="V308" i="8"/>
  <c r="S309" i="8"/>
  <c r="V309" i="8" s="1"/>
  <c r="S311" i="8"/>
  <c r="U311" i="8" s="1"/>
  <c r="R312" i="8"/>
  <c r="S312" i="8"/>
  <c r="U312" i="8"/>
  <c r="V312" i="8"/>
  <c r="S315" i="8"/>
  <c r="U315" i="8" s="1"/>
  <c r="V315" i="8"/>
  <c r="R316" i="8"/>
  <c r="S316" i="8" s="1"/>
  <c r="V316" i="8" s="1"/>
  <c r="S319" i="8"/>
  <c r="S320" i="8"/>
  <c r="S321" i="8"/>
  <c r="U321" i="8" s="1"/>
  <c r="S323" i="8"/>
  <c r="U323" i="8" s="1"/>
  <c r="V323" i="8"/>
  <c r="S324" i="8"/>
  <c r="U324" i="8" s="1"/>
  <c r="S325" i="8"/>
  <c r="V325" i="8" s="1"/>
  <c r="S326" i="8"/>
  <c r="V326" i="8" s="1"/>
  <c r="S328" i="8"/>
  <c r="V328" i="8" s="1"/>
  <c r="U328" i="8"/>
  <c r="S329" i="8"/>
  <c r="S330" i="8"/>
  <c r="S331" i="8"/>
  <c r="U331" i="8" s="1"/>
  <c r="V331" i="8"/>
  <c r="S332" i="8"/>
  <c r="U332" i="8" s="1"/>
  <c r="V332" i="8"/>
  <c r="S334" i="8"/>
  <c r="U334" i="8" s="1"/>
  <c r="S335" i="8"/>
  <c r="V335" i="8" s="1"/>
  <c r="S336" i="8"/>
  <c r="V336" i="8" s="1"/>
  <c r="U336" i="8"/>
  <c r="S337" i="8"/>
  <c r="U337" i="8"/>
  <c r="V337" i="8"/>
  <c r="S338" i="8"/>
  <c r="S339" i="8"/>
  <c r="S340" i="8"/>
  <c r="U340" i="8" s="1"/>
  <c r="S342" i="8"/>
  <c r="U342" i="8" s="1"/>
  <c r="S344" i="8"/>
  <c r="U344" i="8" s="1"/>
  <c r="V344" i="8"/>
  <c r="S345" i="8"/>
  <c r="V345" i="8" s="1"/>
  <c r="S346" i="8"/>
  <c r="V346" i="8" s="1"/>
  <c r="S347" i="8"/>
  <c r="V347" i="8" s="1"/>
  <c r="U347" i="8"/>
  <c r="S348" i="8"/>
  <c r="S350" i="8"/>
  <c r="S351" i="8"/>
  <c r="U351" i="8" s="1"/>
  <c r="S352" i="8"/>
  <c r="U352" i="8" s="1"/>
  <c r="S354" i="8"/>
  <c r="U354" i="8" s="1"/>
  <c r="S355" i="8"/>
  <c r="V355" i="8" s="1"/>
  <c r="S356" i="8"/>
  <c r="U356" i="8" s="1"/>
  <c r="S357" i="8"/>
  <c r="U357" i="8" s="1"/>
  <c r="S358" i="8"/>
  <c r="S359" i="8"/>
  <c r="S361" i="8"/>
  <c r="U361" i="8" s="1"/>
  <c r="S362" i="8"/>
  <c r="U362" i="8" s="1"/>
  <c r="S363" i="8"/>
  <c r="U363" i="8" s="1"/>
  <c r="S364" i="8"/>
  <c r="V364" i="8" s="1"/>
  <c r="S365" i="8"/>
  <c r="U365" i="8" s="1"/>
  <c r="S367" i="8"/>
  <c r="U367" i="8" s="1"/>
  <c r="S368" i="8"/>
  <c r="S369" i="8"/>
  <c r="S370" i="8"/>
  <c r="U370" i="8" s="1"/>
  <c r="S371" i="8"/>
  <c r="U371" i="8" s="1"/>
  <c r="S373" i="8"/>
  <c r="U373" i="8" s="1"/>
  <c r="S374" i="8"/>
  <c r="V374" i="8" s="1"/>
  <c r="S375" i="8"/>
  <c r="U375" i="8" s="1"/>
  <c r="S376" i="8"/>
  <c r="U376" i="8" s="1"/>
  <c r="S379" i="8"/>
  <c r="S380" i="8"/>
  <c r="S381" i="8"/>
  <c r="U381" i="8" s="1"/>
  <c r="S382" i="8"/>
  <c r="U382" i="8" s="1"/>
  <c r="S385" i="8"/>
  <c r="U385" i="8" s="1"/>
  <c r="S386" i="8"/>
  <c r="V386" i="8" s="1"/>
  <c r="S387" i="8"/>
  <c r="V387" i="8" s="1"/>
  <c r="U387" i="8"/>
  <c r="S388" i="8"/>
  <c r="U388" i="8" s="1"/>
  <c r="S389" i="8"/>
  <c r="S391" i="8"/>
  <c r="S422" i="8"/>
  <c r="U422" i="8" s="1"/>
  <c r="V422" i="8"/>
  <c r="S423" i="8"/>
  <c r="U423" i="8" s="1"/>
  <c r="S424" i="8"/>
  <c r="U424" i="8" s="1"/>
  <c r="S426" i="8"/>
  <c r="V426" i="8" s="1"/>
  <c r="S427" i="8"/>
  <c r="U427" i="8"/>
  <c r="V427" i="8"/>
  <c r="S428" i="8"/>
  <c r="U428" i="8" s="1"/>
  <c r="S429" i="8"/>
  <c r="S430" i="8"/>
  <c r="S432" i="8"/>
  <c r="U432" i="8"/>
  <c r="V432" i="8"/>
  <c r="S433" i="8"/>
  <c r="U433" i="8" s="1"/>
  <c r="S434" i="8"/>
  <c r="U434" i="8" s="1"/>
  <c r="S435" i="8"/>
  <c r="V435" i="8" s="1"/>
  <c r="S439" i="8"/>
  <c r="U439" i="8"/>
  <c r="V439" i="8"/>
  <c r="S440" i="8"/>
  <c r="U440" i="8" s="1"/>
  <c r="S442" i="8"/>
  <c r="S443" i="8"/>
  <c r="S444" i="8"/>
  <c r="V444" i="8" s="1"/>
  <c r="U444" i="8"/>
  <c r="S445" i="8"/>
  <c r="U445" i="8" s="1"/>
  <c r="S446" i="8"/>
  <c r="U446" i="8" s="1"/>
  <c r="S447" i="8"/>
  <c r="V447" i="8" s="1"/>
  <c r="U447" i="8"/>
  <c r="S448" i="8"/>
  <c r="U448" i="8"/>
  <c r="V448" i="8"/>
  <c r="S453" i="8"/>
  <c r="U453" i="8" s="1"/>
  <c r="S454" i="8"/>
  <c r="S455" i="8"/>
  <c r="S456" i="8"/>
  <c r="U456" i="8" s="1"/>
  <c r="V456" i="8"/>
  <c r="S457" i="8"/>
  <c r="U457" i="8" s="1"/>
  <c r="S458" i="8"/>
  <c r="U458" i="8" s="1"/>
  <c r="S460" i="8"/>
  <c r="V460" i="8" s="1"/>
  <c r="U460" i="8"/>
  <c r="S461" i="8"/>
  <c r="U461" i="8"/>
  <c r="V461" i="8"/>
  <c r="S462" i="8"/>
  <c r="U462" i="8" s="1"/>
  <c r="S463" i="8"/>
  <c r="S464" i="8"/>
  <c r="S465" i="8"/>
  <c r="U465" i="8"/>
  <c r="V465" i="8"/>
  <c r="S467" i="8"/>
  <c r="U467" i="8" s="1"/>
  <c r="S468" i="8"/>
  <c r="U468" i="8" s="1"/>
  <c r="S469" i="8"/>
  <c r="V469" i="8" s="1"/>
  <c r="S470" i="8"/>
  <c r="U470" i="8"/>
  <c r="V470" i="8"/>
  <c r="S471" i="8"/>
  <c r="U471" i="8" s="1"/>
  <c r="S472" i="8"/>
  <c r="S473" i="8"/>
  <c r="V473" i="8" s="1"/>
  <c r="U473" i="8"/>
  <c r="S476" i="8"/>
  <c r="V476" i="8" s="1"/>
  <c r="U476" i="8"/>
  <c r="S477" i="8"/>
  <c r="U477" i="8" s="1"/>
  <c r="S478" i="8"/>
  <c r="U478" i="8" s="1"/>
  <c r="S479" i="8"/>
  <c r="V479" i="8" s="1"/>
  <c r="S480" i="8"/>
  <c r="U480" i="8"/>
  <c r="V480" i="8"/>
  <c r="S481" i="8"/>
  <c r="U481" i="8" s="1"/>
  <c r="S482" i="8"/>
  <c r="S484" i="8"/>
  <c r="V484" i="8" s="1"/>
  <c r="U484" i="8"/>
  <c r="S485" i="8"/>
  <c r="U485" i="8" s="1"/>
  <c r="V485" i="8"/>
  <c r="S486" i="8"/>
  <c r="U486" i="8" s="1"/>
  <c r="S487" i="8"/>
  <c r="V487" i="8" s="1"/>
  <c r="S488" i="8"/>
  <c r="U488" i="8"/>
  <c r="V488" i="8"/>
  <c r="S490" i="8"/>
  <c r="V490" i="8" s="1"/>
  <c r="U490" i="8"/>
  <c r="S491" i="8"/>
  <c r="U491" i="8" s="1"/>
  <c r="S492" i="8"/>
  <c r="U492" i="8" s="1"/>
  <c r="S493" i="8"/>
  <c r="U493" i="8" s="1"/>
  <c r="V493" i="8"/>
  <c r="S494" i="8"/>
  <c r="U494" i="8" s="1"/>
  <c r="V494" i="8"/>
  <c r="S496" i="8"/>
  <c r="U496" i="8" s="1"/>
  <c r="S497" i="8"/>
  <c r="V497" i="8" s="1"/>
  <c r="S498" i="8"/>
  <c r="U498" i="8"/>
  <c r="V498" i="8"/>
  <c r="S499" i="8"/>
  <c r="V499" i="8" s="1"/>
  <c r="U499" i="8"/>
  <c r="S500" i="8"/>
  <c r="U500" i="8" s="1"/>
  <c r="S501" i="8"/>
  <c r="U501" i="8" s="1"/>
  <c r="S502" i="8"/>
  <c r="U502" i="8" s="1"/>
  <c r="V502" i="8"/>
  <c r="S504" i="8"/>
  <c r="U504" i="8" s="1"/>
  <c r="V504" i="8"/>
  <c r="S505" i="8"/>
  <c r="U505" i="8" s="1"/>
  <c r="S506" i="8"/>
  <c r="V506" i="8" s="1"/>
  <c r="S507" i="8"/>
  <c r="U507" i="8"/>
  <c r="V507" i="8"/>
  <c r="S508" i="8"/>
  <c r="V508" i="8" s="1"/>
  <c r="U508" i="8"/>
  <c r="S511" i="8"/>
  <c r="U511" i="8" s="1"/>
  <c r="S512" i="8"/>
  <c r="U512" i="8" s="1"/>
  <c r="S513" i="8"/>
  <c r="U513" i="8" s="1"/>
  <c r="V513" i="8"/>
  <c r="S514" i="8"/>
  <c r="U514" i="8" s="1"/>
  <c r="V514" i="8"/>
  <c r="S517" i="8"/>
  <c r="U517" i="8" s="1"/>
  <c r="R518" i="8"/>
  <c r="S518" i="8"/>
  <c r="U518" i="8" s="1"/>
  <c r="S521" i="8"/>
  <c r="U521" i="8" s="1"/>
  <c r="R522" i="8"/>
  <c r="S522" i="8" s="1"/>
  <c r="S523" i="8"/>
  <c r="U523" i="8"/>
  <c r="V523" i="8"/>
  <c r="S524" i="8"/>
  <c r="U524" i="8" s="1"/>
  <c r="S525" i="8"/>
  <c r="U525" i="8" s="1"/>
  <c r="S526" i="8"/>
  <c r="U526" i="8" s="1"/>
  <c r="S527" i="8"/>
  <c r="U527" i="8" s="1"/>
  <c r="V527" i="8"/>
  <c r="S531" i="8"/>
  <c r="U531" i="8" s="1"/>
  <c r="S532" i="8"/>
  <c r="U532" i="8" s="1"/>
  <c r="S533" i="8"/>
  <c r="V533" i="8" s="1"/>
  <c r="S534" i="8"/>
  <c r="U534" i="8"/>
  <c r="V534" i="8"/>
  <c r="S535" i="8"/>
  <c r="U535" i="8" s="1"/>
  <c r="S537" i="8"/>
  <c r="U537" i="8" s="1"/>
  <c r="S538" i="8"/>
  <c r="U538" i="8" s="1"/>
  <c r="S539" i="8"/>
  <c r="U539" i="8" s="1"/>
  <c r="V539" i="8"/>
  <c r="S540" i="8"/>
  <c r="U540" i="8" s="1"/>
  <c r="S541" i="8"/>
  <c r="U541" i="8" s="1"/>
  <c r="S543" i="8"/>
  <c r="V543" i="8" s="1"/>
  <c r="S544" i="8"/>
  <c r="U544" i="8"/>
  <c r="V544" i="8"/>
  <c r="S545" i="8"/>
  <c r="U545" i="8" s="1"/>
  <c r="S547" i="8"/>
  <c r="U547" i="8" s="1"/>
  <c r="S548" i="8"/>
  <c r="U548" i="8" s="1"/>
  <c r="S549" i="8"/>
  <c r="U549" i="8" s="1"/>
  <c r="V549" i="8"/>
  <c r="S550" i="8"/>
  <c r="U550" i="8" s="1"/>
  <c r="S551" i="8"/>
  <c r="U551" i="8" s="1"/>
  <c r="S552" i="8"/>
  <c r="V552" i="8" s="1"/>
  <c r="S553" i="8"/>
  <c r="U553" i="8"/>
  <c r="V553" i="8"/>
  <c r="S555" i="8"/>
  <c r="U555" i="8" s="1"/>
  <c r="S556" i="8"/>
  <c r="U556" i="8" s="1"/>
  <c r="S557" i="8"/>
  <c r="U557" i="8" s="1"/>
  <c r="S558" i="8"/>
  <c r="U558" i="8" s="1"/>
  <c r="V558" i="8"/>
  <c r="S560" i="8"/>
  <c r="U560" i="8" s="1"/>
  <c r="S561" i="8"/>
  <c r="U561" i="8" s="1"/>
  <c r="S562" i="8"/>
  <c r="V562" i="8" s="1"/>
  <c r="S563" i="8"/>
  <c r="U563" i="8"/>
  <c r="V563" i="8"/>
  <c r="S564" i="8"/>
  <c r="U564" i="8" s="1"/>
  <c r="S565" i="8"/>
  <c r="U565" i="8" s="1"/>
  <c r="S568" i="8"/>
  <c r="U568" i="8" s="1"/>
  <c r="S569" i="8"/>
  <c r="U569" i="8" s="1"/>
  <c r="V569" i="8"/>
  <c r="S570" i="8"/>
  <c r="U570" i="8" s="1"/>
  <c r="S571" i="8"/>
  <c r="U571" i="8" s="1"/>
  <c r="S572" i="8"/>
  <c r="V572" i="8" s="1"/>
  <c r="S573" i="8"/>
  <c r="V573" i="8" s="1"/>
  <c r="U573" i="8"/>
  <c r="S576" i="8"/>
  <c r="U576" i="8" s="1"/>
  <c r="R577" i="8"/>
  <c r="S577" i="8" s="1"/>
  <c r="S580" i="8"/>
  <c r="U580" i="8" s="1"/>
  <c r="V580" i="8"/>
  <c r="R581" i="8"/>
  <c r="S581" i="8"/>
  <c r="U581" i="8" s="1"/>
  <c r="S582" i="8"/>
  <c r="U582" i="8" s="1"/>
  <c r="S583" i="8"/>
  <c r="U583" i="8" s="1"/>
  <c r="S584" i="8"/>
  <c r="U584" i="8" s="1"/>
  <c r="S585" i="8"/>
  <c r="U585" i="8" s="1"/>
  <c r="V585" i="8"/>
  <c r="S586" i="8"/>
  <c r="V586" i="8" s="1"/>
  <c r="S589" i="8"/>
  <c r="U589" i="8" s="1"/>
  <c r="S590" i="8"/>
  <c r="U590" i="8"/>
  <c r="V590" i="8"/>
  <c r="S591" i="8"/>
  <c r="U591" i="8" s="1"/>
  <c r="S592" i="8"/>
  <c r="U592" i="8" s="1"/>
  <c r="S593" i="8"/>
  <c r="U593" i="8" s="1"/>
  <c r="S595" i="8"/>
  <c r="U595" i="8" s="1"/>
  <c r="V595" i="8"/>
  <c r="S596" i="8"/>
  <c r="U596" i="8" s="1"/>
  <c r="S597" i="8"/>
  <c r="V597" i="8" s="1"/>
  <c r="S598" i="8"/>
  <c r="U598" i="8" s="1"/>
  <c r="V598" i="8"/>
  <c r="S600" i="8"/>
  <c r="V600" i="8" s="1"/>
  <c r="S601" i="8"/>
  <c r="U601" i="8" s="1"/>
  <c r="S602" i="8"/>
  <c r="U602" i="8" s="1"/>
  <c r="S603" i="8"/>
  <c r="U603" i="8" s="1"/>
  <c r="V603" i="8"/>
  <c r="S604" i="8"/>
  <c r="U604" i="8" s="1"/>
  <c r="R606" i="8"/>
  <c r="S606" i="8" s="1"/>
  <c r="S607" i="8"/>
  <c r="U607" i="8" s="1"/>
  <c r="S608" i="8"/>
  <c r="U608" i="8"/>
  <c r="V608" i="8"/>
  <c r="S610" i="8"/>
  <c r="U610" i="8" s="1"/>
  <c r="V610" i="8"/>
  <c r="S611" i="8"/>
  <c r="U611" i="8" s="1"/>
  <c r="S612" i="8"/>
  <c r="U612" i="8" s="1"/>
  <c r="S613" i="8"/>
  <c r="V613" i="8" s="1"/>
  <c r="S614" i="8"/>
  <c r="V614" i="8" s="1"/>
  <c r="U614" i="8"/>
  <c r="S615" i="8"/>
  <c r="V615" i="8" s="1"/>
  <c r="S616" i="8"/>
  <c r="U616" i="8" s="1"/>
  <c r="S618" i="8"/>
  <c r="U618" i="8" s="1"/>
  <c r="V618" i="8"/>
  <c r="S619" i="8"/>
  <c r="U619" i="8" s="1"/>
  <c r="S620" i="8"/>
  <c r="U620" i="8" s="1"/>
  <c r="S621" i="8"/>
  <c r="U621" i="8" s="1"/>
  <c r="S623" i="8"/>
  <c r="V623" i="8" s="1"/>
  <c r="U623" i="8"/>
  <c r="S624" i="8"/>
  <c r="U624" i="8" s="1"/>
  <c r="S625" i="8"/>
  <c r="V625" i="8" s="1"/>
  <c r="S626" i="8"/>
  <c r="U626" i="8" s="1"/>
  <c r="S627" i="8"/>
  <c r="U627" i="8"/>
  <c r="V627" i="8"/>
  <c r="S628" i="8"/>
  <c r="U628" i="8" s="1"/>
  <c r="S631" i="8"/>
  <c r="U631" i="8" s="1"/>
  <c r="S632" i="8"/>
  <c r="U632" i="8" s="1"/>
  <c r="S633" i="8"/>
  <c r="V633" i="8" s="1"/>
  <c r="U633" i="8"/>
  <c r="S634" i="8"/>
  <c r="U634" i="8" s="1"/>
  <c r="S635" i="8"/>
  <c r="V635" i="8" s="1"/>
  <c r="U635" i="8"/>
  <c r="S636" i="8"/>
  <c r="U636" i="8" s="1"/>
  <c r="S639" i="8"/>
  <c r="V639" i="8" s="1"/>
  <c r="U639" i="8"/>
  <c r="R640" i="8"/>
  <c r="S640" i="8" s="1"/>
  <c r="S643" i="8"/>
  <c r="U643" i="8" s="1"/>
  <c r="R644" i="8"/>
  <c r="S644" i="8"/>
  <c r="U644" i="8" s="1"/>
  <c r="V644" i="8"/>
  <c r="S645" i="8"/>
  <c r="U645" i="8" s="1"/>
  <c r="S646" i="8"/>
  <c r="U646" i="8" s="1"/>
  <c r="S647" i="8"/>
  <c r="V647" i="8" s="1"/>
  <c r="S648" i="8"/>
  <c r="V648" i="8" s="1"/>
  <c r="U648" i="8"/>
  <c r="S649" i="8"/>
  <c r="V649" i="8" s="1"/>
  <c r="S654" i="8"/>
  <c r="U654" i="8" s="1"/>
  <c r="S655" i="8"/>
  <c r="U655" i="8" s="1"/>
  <c r="V655" i="8"/>
  <c r="S656" i="8"/>
  <c r="U656" i="8" s="1"/>
  <c r="S657" i="8"/>
  <c r="U657" i="8" s="1"/>
  <c r="S658" i="8"/>
  <c r="U658" i="8" s="1"/>
  <c r="S660" i="8"/>
  <c r="V660" i="8" s="1"/>
  <c r="U660" i="8"/>
  <c r="S661" i="8"/>
  <c r="U661" i="8" s="1"/>
  <c r="S665" i="8"/>
  <c r="V665" i="8" s="1"/>
  <c r="U665" i="8"/>
  <c r="S666" i="8"/>
  <c r="U666" i="8" s="1"/>
  <c r="S667" i="8"/>
  <c r="V667" i="8" s="1"/>
  <c r="U667" i="8"/>
  <c r="S668" i="8"/>
  <c r="U668" i="8" s="1"/>
  <c r="S670" i="8"/>
  <c r="V670" i="8" s="1"/>
  <c r="U670" i="8"/>
  <c r="S671" i="8"/>
  <c r="U671" i="8" s="1"/>
  <c r="V671" i="8"/>
  <c r="S672" i="8"/>
  <c r="V672" i="8" s="1"/>
  <c r="S675" i="8"/>
  <c r="U675" i="8" s="1"/>
  <c r="S676" i="8"/>
  <c r="V676" i="8" s="1"/>
  <c r="U676" i="8"/>
  <c r="S677" i="8"/>
  <c r="U677" i="8" s="1"/>
  <c r="S678" i="8"/>
  <c r="U678" i="8" s="1"/>
  <c r="S679" i="8"/>
  <c r="U679" i="8" s="1"/>
  <c r="V679" i="8"/>
  <c r="S680" i="8"/>
  <c r="U680" i="8"/>
  <c r="V680" i="8"/>
  <c r="S684" i="8"/>
  <c r="U684" i="8" s="1"/>
  <c r="S685" i="8"/>
  <c r="V685" i="8" s="1"/>
  <c r="S686" i="8"/>
  <c r="U686" i="8" s="1"/>
  <c r="V686" i="8"/>
  <c r="S687" i="8"/>
  <c r="V687" i="8" s="1"/>
  <c r="S688" i="8"/>
  <c r="U688" i="8" s="1"/>
  <c r="S690" i="8"/>
  <c r="U690" i="8" s="1"/>
  <c r="S691" i="8"/>
  <c r="U691" i="8" s="1"/>
  <c r="V691" i="8"/>
  <c r="S692" i="8"/>
  <c r="U692" i="8" s="1"/>
  <c r="S693" i="8"/>
  <c r="U693" i="8" s="1"/>
  <c r="S694" i="8"/>
  <c r="V694" i="8" s="1"/>
  <c r="S700" i="8"/>
  <c r="V700" i="8" s="1"/>
  <c r="U700" i="8"/>
  <c r="S701" i="8"/>
  <c r="V701" i="8" s="1"/>
  <c r="S702" i="8"/>
  <c r="U702" i="8" s="1"/>
  <c r="S703" i="8"/>
  <c r="U703" i="8" s="1"/>
  <c r="V703" i="8"/>
  <c r="S704" i="8"/>
  <c r="U704" i="8" s="1"/>
  <c r="S705" i="8"/>
  <c r="U705" i="8" s="1"/>
  <c r="S708" i="8"/>
  <c r="U708" i="8" s="1"/>
  <c r="V708" i="8"/>
  <c r="S709" i="8"/>
  <c r="V709" i="8" s="1"/>
  <c r="S710" i="8"/>
  <c r="U710" i="8" s="1"/>
  <c r="S711" i="8"/>
  <c r="V711" i="8" s="1"/>
  <c r="S712" i="8"/>
  <c r="U712" i="8" s="1"/>
  <c r="S714" i="8"/>
  <c r="U714" i="8" s="1"/>
  <c r="S715" i="8"/>
  <c r="U715" i="8" s="1"/>
  <c r="S716" i="8"/>
  <c r="U716" i="8" s="1"/>
  <c r="V716" i="8"/>
  <c r="U726" i="8"/>
  <c r="V726" i="8"/>
  <c r="U727" i="8"/>
  <c r="V727" i="8"/>
  <c r="U728" i="8"/>
  <c r="V728" i="8"/>
  <c r="U729" i="8"/>
  <c r="V729" i="8"/>
  <c r="S730" i="8"/>
  <c r="U730" i="8"/>
  <c r="V730" i="8"/>
  <c r="U744" i="8"/>
  <c r="V744" i="8"/>
  <c r="U745" i="8"/>
  <c r="V745" i="8"/>
  <c r="U746" i="8"/>
  <c r="V746" i="8"/>
  <c r="U747" i="8"/>
  <c r="V747" i="8"/>
  <c r="U749" i="8"/>
  <c r="V749" i="8"/>
  <c r="S750" i="8"/>
  <c r="U750" i="8"/>
  <c r="V750" i="8"/>
  <c r="U753" i="8"/>
  <c r="V753" i="8"/>
  <c r="S754" i="8"/>
  <c r="U754" i="8" s="1"/>
  <c r="V754" i="8"/>
  <c r="U756" i="8"/>
  <c r="V756" i="8"/>
  <c r="U757" i="8"/>
  <c r="V757" i="8"/>
  <c r="U758" i="8"/>
  <c r="V758" i="8"/>
  <c r="U761" i="8"/>
  <c r="V761" i="8"/>
  <c r="U763" i="8"/>
  <c r="V763" i="8"/>
  <c r="U764" i="8"/>
  <c r="V764" i="8"/>
  <c r="U765" i="8"/>
  <c r="V765" i="8"/>
  <c r="U766" i="8"/>
  <c r="V766" i="8"/>
  <c r="U767" i="8"/>
  <c r="V767" i="8"/>
  <c r="U768" i="8"/>
  <c r="V768" i="8"/>
  <c r="U769" i="8"/>
  <c r="V769" i="8"/>
  <c r="U772" i="8"/>
  <c r="V772" i="8"/>
  <c r="U773" i="8"/>
  <c r="V773" i="8"/>
  <c r="U774" i="8"/>
  <c r="V774" i="8"/>
  <c r="U775" i="8"/>
  <c r="V775" i="8"/>
  <c r="U776" i="8"/>
  <c r="V776" i="8"/>
  <c r="U777" i="8"/>
  <c r="V777" i="8"/>
  <c r="U778" i="8"/>
  <c r="V778" i="8"/>
  <c r="U780" i="8"/>
  <c r="V780" i="8"/>
  <c r="U781" i="8"/>
  <c r="V781" i="8"/>
  <c r="U782" i="8"/>
  <c r="V782" i="8"/>
  <c r="U783" i="8"/>
  <c r="V783" i="8"/>
  <c r="U784" i="8"/>
  <c r="V784" i="8"/>
  <c r="U785" i="8"/>
  <c r="V785" i="8"/>
  <c r="U787" i="8"/>
  <c r="V787" i="8"/>
  <c r="U788" i="8"/>
  <c r="V788" i="8"/>
  <c r="U789" i="8"/>
  <c r="V789" i="8"/>
  <c r="U790" i="8"/>
  <c r="V790" i="8"/>
  <c r="U791" i="8"/>
  <c r="V791" i="8"/>
  <c r="U792" i="8"/>
  <c r="V792" i="8"/>
  <c r="U795" i="8"/>
  <c r="V795" i="8"/>
  <c r="S796" i="8"/>
  <c r="V796" i="8" s="1"/>
  <c r="U796" i="8"/>
  <c r="U799" i="8"/>
  <c r="V799" i="8"/>
  <c r="S800" i="8"/>
  <c r="U800" i="8"/>
  <c r="V800" i="8"/>
  <c r="U803" i="8"/>
  <c r="V803" i="8"/>
  <c r="U804" i="8"/>
  <c r="V804" i="8"/>
  <c r="U805" i="8"/>
  <c r="V805" i="8"/>
  <c r="U806" i="8"/>
  <c r="V806" i="8"/>
  <c r="U807" i="8"/>
  <c r="V807" i="8"/>
  <c r="U808" i="8"/>
  <c r="V808" i="8"/>
  <c r="U809" i="8"/>
  <c r="V809" i="8"/>
  <c r="U811" i="8"/>
  <c r="V811" i="8"/>
  <c r="U812" i="8"/>
  <c r="V812" i="8"/>
  <c r="U813" i="8"/>
  <c r="V813" i="8"/>
  <c r="U814" i="8"/>
  <c r="V814" i="8"/>
  <c r="U815" i="8"/>
  <c r="V815" i="8"/>
  <c r="U816" i="8"/>
  <c r="V816" i="8"/>
  <c r="U819" i="8"/>
  <c r="V819" i="8"/>
  <c r="U820" i="8"/>
  <c r="V820" i="8"/>
  <c r="U821" i="8"/>
  <c r="V821" i="8"/>
  <c r="U823" i="8"/>
  <c r="V823" i="8"/>
  <c r="U824" i="8"/>
  <c r="V824" i="8"/>
  <c r="U825" i="8"/>
  <c r="V825" i="8"/>
  <c r="U827" i="8"/>
  <c r="V827" i="8"/>
  <c r="S828" i="8"/>
  <c r="U828" i="8"/>
  <c r="V828" i="8"/>
  <c r="U831" i="8"/>
  <c r="V831" i="8"/>
  <c r="U832" i="8"/>
  <c r="V832" i="8"/>
  <c r="U834" i="8"/>
  <c r="V834" i="8"/>
  <c r="U835" i="8"/>
  <c r="V835" i="8"/>
  <c r="U836" i="8"/>
  <c r="V836" i="8"/>
  <c r="U837" i="8"/>
  <c r="V837" i="8"/>
  <c r="U838" i="8"/>
  <c r="V838" i="8"/>
  <c r="U839" i="8"/>
  <c r="V839" i="8"/>
  <c r="U841" i="8"/>
  <c r="V841" i="8"/>
  <c r="U842" i="8"/>
  <c r="V842" i="8"/>
  <c r="U843" i="8"/>
  <c r="V843" i="8"/>
  <c r="U846" i="8"/>
  <c r="V846" i="8"/>
  <c r="U847" i="8"/>
  <c r="V847" i="8"/>
  <c r="U848" i="8"/>
  <c r="V848" i="8"/>
  <c r="U849" i="8"/>
  <c r="V849" i="8"/>
  <c r="U851" i="8"/>
  <c r="V851" i="8"/>
  <c r="U852" i="8"/>
  <c r="V852" i="8"/>
  <c r="U853" i="8"/>
  <c r="V853" i="8"/>
  <c r="U856" i="8"/>
  <c r="V856" i="8"/>
  <c r="U857" i="8"/>
  <c r="V857" i="8"/>
  <c r="U858" i="8"/>
  <c r="V858" i="8"/>
  <c r="U859" i="8"/>
  <c r="V859" i="8"/>
  <c r="U861" i="8"/>
  <c r="V861" i="8"/>
  <c r="U862" i="8"/>
  <c r="V862" i="8"/>
  <c r="U863" i="8"/>
  <c r="V863" i="8"/>
  <c r="U869" i="8"/>
  <c r="V869" i="8"/>
  <c r="U870" i="8"/>
  <c r="V870" i="8"/>
  <c r="U878" i="8"/>
  <c r="V878" i="8"/>
  <c r="U879" i="8"/>
  <c r="V879" i="8"/>
  <c r="U880" i="8"/>
  <c r="V880" i="8"/>
  <c r="U882" i="8"/>
  <c r="V882" i="8"/>
  <c r="U885" i="8"/>
  <c r="V885" i="8"/>
  <c r="U886" i="8"/>
  <c r="V886" i="8"/>
  <c r="U887" i="8"/>
  <c r="V887" i="8"/>
  <c r="U888" i="8"/>
  <c r="V888" i="8"/>
  <c r="U889" i="8"/>
  <c r="V889" i="8"/>
  <c r="U895" i="8"/>
  <c r="V895" i="8"/>
  <c r="S4" i="7"/>
  <c r="V4" i="7" s="1"/>
  <c r="U4" i="7"/>
  <c r="S6" i="7"/>
  <c r="U6" i="7" s="1"/>
  <c r="S7" i="7"/>
  <c r="U7" i="7" s="1"/>
  <c r="S8" i="7"/>
  <c r="U8" i="7" s="1"/>
  <c r="S9" i="7"/>
  <c r="V9" i="7" s="1"/>
  <c r="S11" i="7"/>
  <c r="U11" i="7" s="1"/>
  <c r="S12" i="7"/>
  <c r="U12" i="7" s="1"/>
  <c r="S13" i="7"/>
  <c r="U13" i="7" s="1"/>
  <c r="V13" i="7"/>
  <c r="S14" i="7"/>
  <c r="U14" i="7" s="1"/>
  <c r="V14" i="7"/>
  <c r="S15" i="7"/>
  <c r="U15" i="7"/>
  <c r="V15" i="7"/>
  <c r="S16" i="7"/>
  <c r="U16" i="7"/>
  <c r="V16" i="7"/>
  <c r="S19" i="7"/>
  <c r="U19" i="7" s="1"/>
  <c r="S20" i="7"/>
  <c r="V20" i="7" s="1"/>
  <c r="S21" i="7"/>
  <c r="U21" i="7" s="1"/>
  <c r="S22" i="7"/>
  <c r="U22" i="7" s="1"/>
  <c r="S23" i="7"/>
  <c r="U23" i="7" s="1"/>
  <c r="V23" i="7"/>
  <c r="S24" i="7"/>
  <c r="U24" i="7" s="1"/>
  <c r="V24" i="7"/>
  <c r="S25" i="7"/>
  <c r="U25" i="7"/>
  <c r="V25" i="7"/>
  <c r="S27" i="7"/>
  <c r="V27" i="7" s="1"/>
  <c r="S28" i="7"/>
  <c r="U28" i="7" s="1"/>
  <c r="R29" i="7"/>
  <c r="S29" i="7"/>
  <c r="U29" i="7" s="1"/>
  <c r="S31" i="7"/>
  <c r="U31" i="7" s="1"/>
  <c r="V31" i="7"/>
  <c r="S32" i="7"/>
  <c r="U32" i="7"/>
  <c r="V32" i="7"/>
  <c r="S33" i="7"/>
  <c r="V33" i="7" s="1"/>
  <c r="S34" i="7"/>
  <c r="U34" i="7" s="1"/>
  <c r="S35" i="7"/>
  <c r="V35" i="7" s="1"/>
  <c r="U35" i="7"/>
  <c r="S37" i="7"/>
  <c r="U37" i="7" s="1"/>
  <c r="S40" i="7"/>
  <c r="U40" i="7" s="1"/>
  <c r="S42" i="7"/>
  <c r="U42" i="7" s="1"/>
  <c r="V42" i="7"/>
  <c r="S43" i="7"/>
  <c r="U43" i="7"/>
  <c r="V43" i="7"/>
  <c r="S46" i="7"/>
  <c r="U46" i="7" s="1"/>
  <c r="V46" i="7"/>
  <c r="S47" i="7"/>
  <c r="V47" i="7" s="1"/>
  <c r="U47" i="7"/>
  <c r="S49" i="7"/>
  <c r="U49" i="7" s="1"/>
  <c r="S50" i="7"/>
  <c r="V50" i="7" s="1"/>
  <c r="S51" i="7"/>
  <c r="U51" i="7" s="1"/>
  <c r="S52" i="7"/>
  <c r="U52" i="7" s="1"/>
  <c r="S54" i="7"/>
  <c r="U54" i="7" s="1"/>
  <c r="S55" i="7"/>
  <c r="U55" i="7" s="1"/>
  <c r="S56" i="7"/>
  <c r="U56" i="7"/>
  <c r="V56" i="7"/>
  <c r="S57" i="7"/>
  <c r="V57" i="7" s="1"/>
  <c r="S58" i="7"/>
  <c r="U58" i="7" s="1"/>
  <c r="S59" i="7"/>
  <c r="V59" i="7" s="1"/>
  <c r="U59" i="7"/>
  <c r="S61" i="7"/>
  <c r="U61" i="7" s="1"/>
  <c r="S62" i="7"/>
  <c r="U62" i="7" s="1"/>
  <c r="S63" i="7"/>
  <c r="U63" i="7" s="1"/>
  <c r="V63" i="7"/>
  <c r="S64" i="7"/>
  <c r="V64" i="7" s="1"/>
  <c r="U64" i="7"/>
  <c r="S67" i="7"/>
  <c r="U67" i="7" s="1"/>
  <c r="V67" i="7"/>
  <c r="S68" i="7"/>
  <c r="V68" i="7" s="1"/>
  <c r="U68" i="7"/>
  <c r="S69" i="7"/>
  <c r="U69" i="7" s="1"/>
  <c r="S70" i="7"/>
  <c r="V70" i="7" s="1"/>
  <c r="S71" i="7"/>
  <c r="U71" i="7" s="1"/>
  <c r="S72" i="7"/>
  <c r="U72" i="7" s="1"/>
  <c r="S74" i="7"/>
  <c r="U74" i="7" s="1"/>
  <c r="S75" i="7"/>
  <c r="U75" i="7" s="1"/>
  <c r="V75" i="7"/>
  <c r="S76" i="7"/>
  <c r="U76" i="7" s="1"/>
  <c r="S77" i="7"/>
  <c r="V77" i="7" s="1"/>
  <c r="S79" i="7"/>
  <c r="U79" i="7" s="1"/>
  <c r="S80" i="7"/>
  <c r="V80" i="7" s="1"/>
  <c r="U80" i="7"/>
  <c r="S81" i="7"/>
  <c r="U81" i="7" s="1"/>
  <c r="S82" i="7"/>
  <c r="U82" i="7" s="1"/>
  <c r="S83" i="7"/>
  <c r="U83" i="7" s="1"/>
  <c r="V83" i="7"/>
  <c r="S85" i="7"/>
  <c r="V85" i="7" s="1"/>
  <c r="U85" i="7"/>
  <c r="S86" i="7"/>
  <c r="U86" i="7" s="1"/>
  <c r="S87" i="7"/>
  <c r="V87" i="7" s="1"/>
  <c r="U87" i="7"/>
  <c r="S88" i="7"/>
  <c r="U88" i="7" s="1"/>
  <c r="S90" i="7"/>
  <c r="V90" i="7" s="1"/>
  <c r="S91" i="7"/>
  <c r="U91" i="7" s="1"/>
  <c r="S92" i="7"/>
  <c r="U92" i="7" s="1"/>
  <c r="S93" i="7"/>
  <c r="U93" i="7" s="1"/>
  <c r="V93" i="7"/>
  <c r="S94" i="7"/>
  <c r="U94" i="7" s="1"/>
  <c r="V94" i="7"/>
  <c r="S95" i="7"/>
  <c r="U95" i="7"/>
  <c r="V95" i="7"/>
  <c r="S98" i="7"/>
  <c r="V98" i="7" s="1"/>
  <c r="U98" i="7"/>
  <c r="S99" i="7"/>
  <c r="U99" i="7" s="1"/>
  <c r="S100" i="7"/>
  <c r="V100" i="7" s="1"/>
  <c r="U100" i="7"/>
  <c r="S101" i="7"/>
  <c r="U101" i="7" s="1"/>
  <c r="S102" i="7"/>
  <c r="U102" i="7" s="1"/>
  <c r="S105" i="7"/>
  <c r="U105" i="7" s="1"/>
  <c r="S106" i="7"/>
  <c r="U106" i="7" s="1"/>
  <c r="V106" i="7"/>
  <c r="S109" i="7"/>
  <c r="U109" i="7"/>
  <c r="V109" i="7"/>
  <c r="S110" i="7"/>
  <c r="V110" i="7" s="1"/>
  <c r="S111" i="7"/>
  <c r="U111" i="7" s="1"/>
  <c r="S113" i="7"/>
  <c r="V113" i="7" s="1"/>
  <c r="U113" i="7"/>
  <c r="S114" i="7"/>
  <c r="U114" i="7" s="1"/>
  <c r="S115" i="7"/>
  <c r="U115" i="7" s="1"/>
  <c r="S117" i="7"/>
  <c r="U117" i="7" s="1"/>
  <c r="S118" i="7"/>
  <c r="U118" i="7"/>
  <c r="V118" i="7"/>
  <c r="S119" i="7"/>
  <c r="U119" i="7"/>
  <c r="V119" i="7"/>
  <c r="S120" i="7"/>
  <c r="V120" i="7" s="1"/>
  <c r="S121" i="7"/>
  <c r="U121" i="7" s="1"/>
  <c r="S122" i="7"/>
  <c r="V122" i="7" s="1"/>
  <c r="U122" i="7"/>
  <c r="S124" i="7"/>
  <c r="U124" i="7" s="1"/>
  <c r="S125" i="7"/>
  <c r="U125" i="7" s="1"/>
  <c r="S126" i="7"/>
  <c r="U126" i="7" s="1"/>
  <c r="S127" i="7"/>
  <c r="U127" i="7"/>
  <c r="V127" i="7"/>
  <c r="S130" i="7"/>
  <c r="U130" i="7"/>
  <c r="V130" i="7"/>
  <c r="S131" i="7"/>
  <c r="V131" i="7" s="1"/>
  <c r="S132" i="7"/>
  <c r="U132" i="7" s="1"/>
  <c r="S134" i="7"/>
  <c r="V134" i="7" s="1"/>
  <c r="U134" i="7"/>
  <c r="S135" i="7"/>
  <c r="U135" i="7" s="1"/>
  <c r="S137" i="7"/>
  <c r="U137" i="7" s="1"/>
  <c r="S138" i="7"/>
  <c r="U138" i="7" s="1"/>
  <c r="S139" i="7"/>
  <c r="U139" i="7"/>
  <c r="V139" i="7"/>
  <c r="S141" i="7"/>
  <c r="U141" i="7"/>
  <c r="V141" i="7"/>
  <c r="S142" i="7"/>
  <c r="V142" i="7" s="1"/>
  <c r="R146" i="7"/>
  <c r="S146" i="7" s="1"/>
  <c r="U148" i="7"/>
  <c r="V148" i="7"/>
  <c r="S149" i="7"/>
  <c r="U149" i="7" s="1"/>
  <c r="S150" i="7"/>
  <c r="U150" i="7" s="1"/>
  <c r="S152" i="7"/>
  <c r="U152" i="7" s="1"/>
  <c r="S153" i="7"/>
  <c r="U153" i="7"/>
  <c r="V153" i="7"/>
  <c r="S155" i="7"/>
  <c r="U155" i="7"/>
  <c r="V155" i="7"/>
  <c r="S156" i="7"/>
  <c r="V156" i="7" s="1"/>
  <c r="S157" i="7"/>
  <c r="U157" i="7" s="1"/>
  <c r="S159" i="7"/>
  <c r="U159" i="7" s="1"/>
  <c r="S160" i="7"/>
  <c r="U160" i="7" s="1"/>
  <c r="S162" i="7"/>
  <c r="U162" i="7" s="1"/>
  <c r="S163" i="7"/>
  <c r="U163" i="7" s="1"/>
  <c r="V163" i="7"/>
  <c r="S164" i="7"/>
  <c r="V164" i="7" s="1"/>
  <c r="U164" i="7"/>
  <c r="S165" i="7"/>
  <c r="U165" i="7" s="1"/>
  <c r="S166" i="7"/>
  <c r="V166" i="7" s="1"/>
  <c r="U166" i="7"/>
  <c r="S167" i="7"/>
  <c r="U167" i="7" s="1"/>
  <c r="S168" i="7"/>
  <c r="U168" i="7" s="1"/>
  <c r="V168" i="7"/>
  <c r="S172" i="7"/>
  <c r="U172" i="7" s="1"/>
  <c r="S173" i="7"/>
  <c r="U173" i="7" s="1"/>
  <c r="S175" i="7"/>
  <c r="U175" i="7" s="1"/>
  <c r="V175" i="7"/>
  <c r="S176" i="7"/>
  <c r="U176" i="7" s="1"/>
  <c r="V176" i="7"/>
  <c r="S177" i="7"/>
  <c r="U177" i="7" s="1"/>
  <c r="S178" i="7"/>
  <c r="V178" i="7" s="1"/>
  <c r="U178" i="7"/>
  <c r="S179" i="7"/>
  <c r="U179" i="7" s="1"/>
  <c r="S180" i="7"/>
  <c r="U180" i="7"/>
  <c r="V180" i="7"/>
  <c r="S182" i="7"/>
  <c r="U182" i="7" s="1"/>
  <c r="S183" i="7"/>
  <c r="U183" i="7" s="1"/>
  <c r="V183" i="7"/>
  <c r="S185" i="7"/>
  <c r="U185" i="7" s="1"/>
  <c r="V185" i="7"/>
  <c r="S186" i="7"/>
  <c r="U186" i="7"/>
  <c r="V186" i="7"/>
  <c r="S188" i="7"/>
  <c r="U188" i="7" s="1"/>
  <c r="V188" i="7"/>
  <c r="S189" i="7"/>
  <c r="V189" i="7" s="1"/>
  <c r="U189" i="7"/>
  <c r="S190" i="7"/>
  <c r="U190" i="7" s="1"/>
  <c r="S191" i="7"/>
  <c r="U191" i="7" s="1"/>
  <c r="S192" i="7"/>
  <c r="U192" i="7" s="1"/>
  <c r="S195" i="7"/>
  <c r="U195" i="7" s="1"/>
  <c r="V195" i="7"/>
  <c r="S196" i="7"/>
  <c r="U196" i="7" s="1"/>
  <c r="R197" i="7"/>
  <c r="S197" i="7" s="1"/>
  <c r="U197" i="7" s="1"/>
  <c r="S199" i="7"/>
  <c r="V199" i="7" s="1"/>
  <c r="S200" i="7"/>
  <c r="U200" i="7" s="1"/>
  <c r="S201" i="7"/>
  <c r="U201" i="7" s="1"/>
  <c r="V201" i="7"/>
  <c r="S202" i="7"/>
  <c r="U202" i="7" s="1"/>
  <c r="V202" i="7"/>
  <c r="S204" i="7"/>
  <c r="U204" i="7" s="1"/>
  <c r="V196" i="7" l="1"/>
  <c r="V159" i="7"/>
  <c r="U90" i="7"/>
  <c r="U57" i="7"/>
  <c r="V54" i="7"/>
  <c r="V7" i="7"/>
  <c r="U77" i="7"/>
  <c r="V74" i="7"/>
  <c r="U27" i="7"/>
  <c r="V204" i="7"/>
  <c r="U199" i="7"/>
  <c r="V177" i="7"/>
  <c r="V173" i="7"/>
  <c r="U156" i="7"/>
  <c r="V152" i="7"/>
  <c r="U142" i="7"/>
  <c r="V138" i="7"/>
  <c r="U131" i="7"/>
  <c r="V126" i="7"/>
  <c r="U120" i="7"/>
  <c r="V117" i="7"/>
  <c r="U110" i="7"/>
  <c r="V105" i="7"/>
  <c r="V76" i="7"/>
  <c r="U50" i="7"/>
  <c r="V6" i="7"/>
  <c r="V191" i="7"/>
  <c r="V165" i="7"/>
  <c r="V162" i="7"/>
  <c r="V86" i="7"/>
  <c r="V55" i="7"/>
  <c r="V150" i="7"/>
  <c r="V137" i="7"/>
  <c r="V125" i="7"/>
  <c r="V115" i="7"/>
  <c r="V102" i="7"/>
  <c r="U70" i="7"/>
  <c r="U33" i="7"/>
  <c r="V29" i="7"/>
  <c r="U20" i="7"/>
  <c r="U9" i="7"/>
  <c r="U711" i="8"/>
  <c r="U694" i="8"/>
  <c r="V658" i="8"/>
  <c r="U647" i="8"/>
  <c r="V632" i="8"/>
  <c r="U613" i="8"/>
  <c r="V593" i="8"/>
  <c r="V584" i="8"/>
  <c r="U572" i="8"/>
  <c r="U386" i="8"/>
  <c r="V373" i="8"/>
  <c r="V363" i="8"/>
  <c r="V354" i="8"/>
  <c r="V342" i="8"/>
  <c r="U326" i="8"/>
  <c r="V321" i="8"/>
  <c r="V289" i="8"/>
  <c r="V278" i="8"/>
  <c r="V245" i="8"/>
  <c r="V230" i="8"/>
  <c r="V195" i="8"/>
  <c r="V183" i="8"/>
  <c r="U173" i="8"/>
  <c r="U166" i="8"/>
  <c r="V134" i="8"/>
  <c r="V121" i="8"/>
  <c r="V90" i="8"/>
  <c r="V83" i="8"/>
  <c r="V69" i="8"/>
  <c r="V52" i="8"/>
  <c r="V690" i="8"/>
  <c r="V675" i="8"/>
  <c r="V643" i="8"/>
  <c r="V621" i="8"/>
  <c r="V602" i="8"/>
  <c r="V589" i="8"/>
  <c r="U562" i="8"/>
  <c r="U552" i="8"/>
  <c r="U543" i="8"/>
  <c r="U533" i="8"/>
  <c r="V376" i="8"/>
  <c r="V367" i="8"/>
  <c r="V357" i="8"/>
  <c r="V303" i="8"/>
  <c r="V293" i="8"/>
  <c r="V282" i="8"/>
  <c r="V272" i="8"/>
  <c r="V262" i="8"/>
  <c r="V115" i="8"/>
  <c r="V79" i="8"/>
  <c r="V72" i="8"/>
  <c r="V9" i="8"/>
  <c r="V715" i="8"/>
  <c r="V710" i="8"/>
  <c r="V705" i="8"/>
  <c r="V693" i="8"/>
  <c r="U685" i="8"/>
  <c r="V657" i="8"/>
  <c r="V646" i="8"/>
  <c r="V631" i="8"/>
  <c r="U625" i="8"/>
  <c r="V612" i="8"/>
  <c r="U597" i="8"/>
  <c r="V592" i="8"/>
  <c r="V583" i="8"/>
  <c r="V576" i="8"/>
  <c r="V571" i="8"/>
  <c r="V468" i="8"/>
  <c r="V434" i="8"/>
  <c r="V424" i="8"/>
  <c r="V388" i="8"/>
  <c r="V385" i="8"/>
  <c r="V371" i="8"/>
  <c r="V362" i="8"/>
  <c r="V352" i="8"/>
  <c r="V340" i="8"/>
  <c r="U325" i="8"/>
  <c r="V287" i="8"/>
  <c r="V277" i="8"/>
  <c r="V267" i="8"/>
  <c r="V234" i="8"/>
  <c r="V199" i="8"/>
  <c r="V138" i="8"/>
  <c r="U120" i="8"/>
  <c r="V100" i="8"/>
  <c r="V93" i="8"/>
  <c r="V88" i="8"/>
  <c r="U62" i="8"/>
  <c r="V35" i="8"/>
  <c r="V29" i="8"/>
  <c r="V20" i="8"/>
  <c r="V13" i="8"/>
  <c r="U701" i="8"/>
  <c r="V678" i="8"/>
  <c r="V668" i="8"/>
  <c r="V661" i="8"/>
  <c r="U649" i="8"/>
  <c r="V634" i="8"/>
  <c r="V620" i="8"/>
  <c r="U615" i="8"/>
  <c r="V564" i="8"/>
  <c r="V561" i="8"/>
  <c r="V555" i="8"/>
  <c r="V551" i="8"/>
  <c r="V545" i="8"/>
  <c r="V541" i="8"/>
  <c r="V535" i="8"/>
  <c r="V532" i="8"/>
  <c r="V524" i="8"/>
  <c r="U506" i="8"/>
  <c r="U497" i="8"/>
  <c r="U487" i="8"/>
  <c r="V471" i="8"/>
  <c r="V462" i="8"/>
  <c r="V458" i="8"/>
  <c r="V453" i="8"/>
  <c r="V446" i="8"/>
  <c r="V440" i="8"/>
  <c r="V428" i="8"/>
  <c r="U346" i="8"/>
  <c r="U335" i="8"/>
  <c r="V307" i="8"/>
  <c r="V298" i="8"/>
  <c r="V256" i="8"/>
  <c r="V244" i="8"/>
  <c r="U239" i="8"/>
  <c r="V211" i="8"/>
  <c r="V202" i="8"/>
  <c r="V168" i="8"/>
  <c r="V159" i="8"/>
  <c r="V132" i="8"/>
  <c r="U125" i="8"/>
  <c r="U82" i="8"/>
  <c r="U68" i="8"/>
  <c r="V42" i="8"/>
  <c r="V23" i="8"/>
  <c r="V8" i="8"/>
  <c r="V714" i="8"/>
  <c r="V684" i="8"/>
  <c r="U672" i="8"/>
  <c r="V645" i="8"/>
  <c r="V628" i="8"/>
  <c r="V624" i="8"/>
  <c r="V611" i="8"/>
  <c r="V596" i="8"/>
  <c r="U586" i="8"/>
  <c r="V570" i="8"/>
  <c r="V481" i="8"/>
  <c r="V477" i="8"/>
  <c r="V467" i="8"/>
  <c r="V433" i="8"/>
  <c r="V423" i="8"/>
  <c r="V382" i="8"/>
  <c r="V375" i="8"/>
  <c r="V365" i="8"/>
  <c r="V361" i="8"/>
  <c r="V356" i="8"/>
  <c r="V351" i="8"/>
  <c r="V324" i="8"/>
  <c r="U316" i="8"/>
  <c r="V311" i="8"/>
  <c r="V301" i="8"/>
  <c r="V291" i="8"/>
  <c r="V286" i="8"/>
  <c r="U280" i="8"/>
  <c r="V275" i="8"/>
  <c r="V270" i="8"/>
  <c r="V266" i="8"/>
  <c r="V261" i="8"/>
  <c r="V247" i="8"/>
  <c r="V221" i="8"/>
  <c r="V215" i="8"/>
  <c r="V191" i="8"/>
  <c r="V180" i="8"/>
  <c r="V163" i="8"/>
  <c r="V152" i="8"/>
  <c r="V105" i="8"/>
  <c r="V99" i="8"/>
  <c r="U87" i="8"/>
  <c r="V50" i="8"/>
  <c r="V34" i="8"/>
  <c r="V19" i="8"/>
  <c r="U709" i="8"/>
  <c r="V704" i="8"/>
  <c r="V692" i="8"/>
  <c r="U687" i="8"/>
  <c r="V656" i="8"/>
  <c r="V619" i="8"/>
  <c r="V604" i="8"/>
  <c r="U600" i="8"/>
  <c r="V560" i="8"/>
  <c r="V550" i="8"/>
  <c r="V540" i="8"/>
  <c r="V531" i="8"/>
  <c r="V517" i="8"/>
  <c r="V505" i="8"/>
  <c r="V496" i="8"/>
  <c r="V486" i="8"/>
  <c r="V457" i="8"/>
  <c r="V445" i="8"/>
  <c r="V370" i="8"/>
  <c r="V334" i="8"/>
  <c r="V306" i="8"/>
  <c r="U296" i="8"/>
  <c r="U137" i="8"/>
  <c r="V113" i="8"/>
  <c r="U92" i="8"/>
  <c r="V59" i="8"/>
  <c r="V28" i="8"/>
  <c r="U577" i="8"/>
  <c r="V577" i="8"/>
  <c r="V522" i="8"/>
  <c r="U522" i="8"/>
  <c r="V640" i="8"/>
  <c r="U640" i="8"/>
  <c r="U606" i="8"/>
  <c r="V606" i="8"/>
  <c r="U429" i="8"/>
  <c r="V429" i="8"/>
  <c r="U391" i="8"/>
  <c r="V391" i="8"/>
  <c r="U283" i="8"/>
  <c r="V283" i="8"/>
  <c r="U273" i="8"/>
  <c r="V273" i="8"/>
  <c r="U265" i="8"/>
  <c r="V265" i="8"/>
  <c r="U124" i="8"/>
  <c r="V124" i="8"/>
  <c r="U37" i="8"/>
  <c r="V37" i="8"/>
  <c r="U21" i="8"/>
  <c r="V21" i="8"/>
  <c r="U479" i="8"/>
  <c r="U389" i="8"/>
  <c r="V389" i="8"/>
  <c r="U380" i="8"/>
  <c r="V380" i="8"/>
  <c r="U374" i="8"/>
  <c r="U263" i="8"/>
  <c r="V263" i="8"/>
  <c r="U253" i="8"/>
  <c r="V253" i="8"/>
  <c r="U229" i="8"/>
  <c r="U218" i="8"/>
  <c r="U209" i="8"/>
  <c r="U135" i="8"/>
  <c r="V135" i="8"/>
  <c r="U81" i="8"/>
  <c r="V81" i="8"/>
  <c r="U71" i="8"/>
  <c r="V71" i="8"/>
  <c r="U61" i="8"/>
  <c r="V61" i="8"/>
  <c r="U51" i="8"/>
  <c r="V51" i="8"/>
  <c r="U482" i="8"/>
  <c r="V482" i="8"/>
  <c r="V582" i="8"/>
  <c r="V568" i="8"/>
  <c r="V557" i="8"/>
  <c r="V548" i="8"/>
  <c r="V538" i="8"/>
  <c r="V526" i="8"/>
  <c r="V521" i="8"/>
  <c r="V512" i="8"/>
  <c r="V501" i="8"/>
  <c r="V492" i="8"/>
  <c r="V478" i="8"/>
  <c r="U469" i="8"/>
  <c r="U369" i="8"/>
  <c r="V369" i="8"/>
  <c r="U364" i="8"/>
  <c r="U309" i="8"/>
  <c r="U252" i="8"/>
  <c r="U222" i="8"/>
  <c r="V222" i="8"/>
  <c r="U212" i="8"/>
  <c r="V212" i="8"/>
  <c r="U200" i="8"/>
  <c r="V200" i="8"/>
  <c r="U91" i="8"/>
  <c r="V91" i="8"/>
  <c r="U472" i="8"/>
  <c r="V472" i="8"/>
  <c r="U464" i="8"/>
  <c r="V464" i="8"/>
  <c r="U368" i="8"/>
  <c r="V368" i="8"/>
  <c r="U359" i="8"/>
  <c r="V359" i="8"/>
  <c r="U355" i="8"/>
  <c r="U345" i="8"/>
  <c r="U242" i="8"/>
  <c r="U233" i="8"/>
  <c r="V233" i="8"/>
  <c r="U172" i="8"/>
  <c r="V172" i="8"/>
  <c r="U160" i="8"/>
  <c r="V160" i="8"/>
  <c r="U149" i="8"/>
  <c r="V149" i="8"/>
  <c r="U110" i="8"/>
  <c r="U7" i="8"/>
  <c r="U463" i="8"/>
  <c r="V463" i="8"/>
  <c r="U455" i="8"/>
  <c r="V455" i="8"/>
  <c r="U358" i="8"/>
  <c r="V358" i="8"/>
  <c r="U350" i="8"/>
  <c r="V350" i="8"/>
  <c r="U339" i="8"/>
  <c r="V339" i="8"/>
  <c r="U330" i="8"/>
  <c r="V330" i="8"/>
  <c r="U320" i="8"/>
  <c r="V320" i="8"/>
  <c r="U305" i="8"/>
  <c r="V305" i="8"/>
  <c r="U192" i="8"/>
  <c r="V192" i="8"/>
  <c r="U182" i="8"/>
  <c r="V182" i="8"/>
  <c r="U101" i="8"/>
  <c r="V101" i="8"/>
  <c r="U379" i="8"/>
  <c r="V379" i="8"/>
  <c r="V712" i="8"/>
  <c r="V702" i="8"/>
  <c r="V688" i="8"/>
  <c r="V677" i="8"/>
  <c r="V666" i="8"/>
  <c r="V654" i="8"/>
  <c r="V636" i="8"/>
  <c r="V626" i="8"/>
  <c r="V616" i="8"/>
  <c r="V607" i="8"/>
  <c r="V601" i="8"/>
  <c r="V591" i="8"/>
  <c r="V581" i="8"/>
  <c r="V565" i="8"/>
  <c r="V556" i="8"/>
  <c r="V547" i="8"/>
  <c r="V537" i="8"/>
  <c r="V525" i="8"/>
  <c r="V518" i="8"/>
  <c r="V511" i="8"/>
  <c r="V500" i="8"/>
  <c r="V491" i="8"/>
  <c r="U454" i="8"/>
  <c r="V454" i="8"/>
  <c r="U443" i="8"/>
  <c r="V443" i="8"/>
  <c r="U435" i="8"/>
  <c r="V381" i="8"/>
  <c r="U348" i="8"/>
  <c r="V348" i="8"/>
  <c r="U338" i="8"/>
  <c r="V338" i="8"/>
  <c r="U329" i="8"/>
  <c r="V329" i="8"/>
  <c r="U319" i="8"/>
  <c r="V319" i="8"/>
  <c r="U304" i="8"/>
  <c r="V304" i="8"/>
  <c r="U295" i="8"/>
  <c r="V295" i="8"/>
  <c r="U290" i="8"/>
  <c r="V255" i="8"/>
  <c r="U197" i="8"/>
  <c r="V197" i="8"/>
  <c r="U47" i="8"/>
  <c r="U442" i="8"/>
  <c r="V442" i="8"/>
  <c r="U430" i="8"/>
  <c r="V430" i="8"/>
  <c r="U426" i="8"/>
  <c r="U294" i="8"/>
  <c r="V294" i="8"/>
  <c r="U285" i="8"/>
  <c r="V285" i="8"/>
  <c r="U274" i="8"/>
  <c r="V274" i="8"/>
  <c r="U269" i="8"/>
  <c r="U250" i="8"/>
  <c r="V250" i="8"/>
  <c r="U146" i="8"/>
  <c r="V146" i="8"/>
  <c r="U131" i="8"/>
  <c r="U114" i="8"/>
  <c r="V114" i="8"/>
  <c r="U77" i="8"/>
  <c r="U57" i="8"/>
  <c r="U11" i="8"/>
  <c r="V11" i="8"/>
  <c r="V237" i="8"/>
  <c r="V228" i="8"/>
  <c r="V217" i="8"/>
  <c r="V207" i="8"/>
  <c r="V188" i="8"/>
  <c r="V177" i="8"/>
  <c r="V165" i="8"/>
  <c r="V155" i="8"/>
  <c r="V141" i="8"/>
  <c r="V130" i="8"/>
  <c r="V119" i="8"/>
  <c r="V109" i="8"/>
  <c r="V95" i="8"/>
  <c r="V86" i="8"/>
  <c r="V76" i="8"/>
  <c r="V67" i="8"/>
  <c r="V56" i="8"/>
  <c r="V46" i="8"/>
  <c r="V32" i="8"/>
  <c r="V25" i="8"/>
  <c r="V15" i="8"/>
  <c r="V6" i="8"/>
  <c r="V236" i="8"/>
  <c r="V227" i="8"/>
  <c r="V216" i="8"/>
  <c r="V204" i="8"/>
  <c r="V186" i="8"/>
  <c r="V176" i="8"/>
  <c r="V164" i="8"/>
  <c r="V153" i="8"/>
  <c r="V139" i="8"/>
  <c r="V127" i="8"/>
  <c r="V118" i="8"/>
  <c r="V106" i="8"/>
  <c r="V94" i="8"/>
  <c r="V85" i="8"/>
  <c r="V75" i="8"/>
  <c r="V64" i="8"/>
  <c r="V55" i="8"/>
  <c r="V43" i="8"/>
  <c r="V31" i="8"/>
  <c r="V24" i="8"/>
  <c r="V14" i="8"/>
  <c r="V4" i="8"/>
  <c r="U146" i="7"/>
  <c r="V146" i="7"/>
  <c r="V92" i="7"/>
  <c r="V82" i="7"/>
  <c r="V72" i="7"/>
  <c r="V62" i="7"/>
  <c r="V52" i="7"/>
  <c r="V40" i="7"/>
  <c r="V22" i="7"/>
  <c r="V12" i="7"/>
  <c r="V197" i="7"/>
  <c r="V190" i="7"/>
  <c r="V179" i="7"/>
  <c r="V167" i="7"/>
  <c r="V157" i="7"/>
  <c r="V132" i="7"/>
  <c r="V121" i="7"/>
  <c r="V111" i="7"/>
  <c r="V99" i="7"/>
  <c r="V88" i="7"/>
  <c r="V79" i="7"/>
  <c r="V69" i="7"/>
  <c r="V58" i="7"/>
  <c r="V49" i="7"/>
  <c r="V34" i="7"/>
  <c r="V28" i="7"/>
  <c r="V19" i="7"/>
  <c r="V8" i="7"/>
  <c r="V192" i="7"/>
  <c r="V172" i="7"/>
  <c r="V124" i="7"/>
  <c r="V101" i="7"/>
  <c r="V71" i="7"/>
  <c r="V37" i="7"/>
  <c r="V21" i="7"/>
  <c r="V11" i="7"/>
  <c r="V200" i="7"/>
  <c r="V182" i="7"/>
  <c r="V160" i="7"/>
  <c r="V149" i="7"/>
  <c r="V135" i="7"/>
  <c r="V114" i="7"/>
  <c r="V91" i="7"/>
  <c r="V81" i="7"/>
  <c r="V61" i="7"/>
  <c r="V51" i="7"/>
  <c r="V194" i="4" l="1"/>
  <c r="S194" i="4"/>
  <c r="U194" i="4" s="1"/>
  <c r="S193" i="4"/>
  <c r="V193" i="4" s="1"/>
  <c r="S192" i="4"/>
  <c r="U192" i="4" s="1"/>
  <c r="S191" i="4"/>
  <c r="V191" i="4" s="1"/>
  <c r="S189" i="4"/>
  <c r="V189" i="4" s="1"/>
  <c r="S188" i="4"/>
  <c r="V188" i="4" s="1"/>
  <c r="S187" i="4"/>
  <c r="V187" i="4" s="1"/>
  <c r="V186" i="4"/>
  <c r="U186" i="4"/>
  <c r="S186" i="4"/>
  <c r="S185" i="4"/>
  <c r="U185" i="4" s="1"/>
  <c r="S184" i="4"/>
  <c r="V184" i="4" s="1"/>
  <c r="S182" i="4"/>
  <c r="U182" i="4" s="1"/>
  <c r="U181" i="4"/>
  <c r="S181" i="4"/>
  <c r="V181" i="4" s="1"/>
  <c r="S180" i="4"/>
  <c r="V180" i="4" s="1"/>
  <c r="U169" i="4"/>
  <c r="S169" i="4"/>
  <c r="V169" i="4" s="1"/>
  <c r="S168" i="4"/>
  <c r="V168" i="4" s="1"/>
  <c r="S165" i="4"/>
  <c r="U165" i="4" s="1"/>
  <c r="S164" i="4"/>
  <c r="U164" i="4" s="1"/>
  <c r="U163" i="4"/>
  <c r="S163" i="4"/>
  <c r="V163" i="4" s="1"/>
  <c r="S162" i="4"/>
  <c r="U162" i="4" s="1"/>
  <c r="S161" i="4"/>
  <c r="V161" i="4" s="1"/>
  <c r="S159" i="4"/>
  <c r="V159" i="4" s="1"/>
  <c r="S158" i="4"/>
  <c r="V158" i="4" s="1"/>
  <c r="S157" i="4"/>
  <c r="V157" i="4" s="1"/>
  <c r="S156" i="4"/>
  <c r="V156" i="4" s="1"/>
  <c r="V155" i="4"/>
  <c r="S155" i="4"/>
  <c r="U155" i="4" s="1"/>
  <c r="S153" i="4"/>
  <c r="V153" i="4" s="1"/>
  <c r="S150" i="4"/>
  <c r="U150" i="4" s="1"/>
  <c r="S148" i="4"/>
  <c r="V148" i="4" s="1"/>
  <c r="S147" i="4"/>
  <c r="V147" i="4" s="1"/>
  <c r="R145" i="4"/>
  <c r="S145" i="4" s="1"/>
  <c r="S144" i="4"/>
  <c r="V144" i="4" s="1"/>
  <c r="S143" i="4"/>
  <c r="U143" i="4" s="1"/>
  <c r="S140" i="4"/>
  <c r="V140" i="4" s="1"/>
  <c r="S139" i="4"/>
  <c r="V139" i="4" s="1"/>
  <c r="U138" i="4"/>
  <c r="S138" i="4"/>
  <c r="V138" i="4" s="1"/>
  <c r="S137" i="4"/>
  <c r="V137" i="4" s="1"/>
  <c r="S136" i="4"/>
  <c r="V136" i="4" s="1"/>
  <c r="S134" i="4"/>
  <c r="U134" i="4" s="1"/>
  <c r="U133" i="4"/>
  <c r="S133" i="4"/>
  <c r="V133" i="4" s="1"/>
  <c r="S131" i="4"/>
  <c r="U131" i="4" s="1"/>
  <c r="S130" i="4"/>
  <c r="V130" i="4" s="1"/>
  <c r="S128" i="4"/>
  <c r="V128" i="4" s="1"/>
  <c r="S127" i="4"/>
  <c r="V127" i="4" s="1"/>
  <c r="S126" i="4"/>
  <c r="V126" i="4" s="1"/>
  <c r="S125" i="4"/>
  <c r="V125" i="4" s="1"/>
  <c r="S103" i="4"/>
  <c r="U103" i="4" s="1"/>
  <c r="S102" i="4"/>
  <c r="V102" i="4" s="1"/>
  <c r="V101" i="4"/>
  <c r="S101" i="4"/>
  <c r="U101" i="4" s="1"/>
  <c r="S99" i="4"/>
  <c r="V99" i="4" s="1"/>
  <c r="S98" i="4"/>
  <c r="V98" i="4" s="1"/>
  <c r="S97" i="4"/>
  <c r="V97" i="4" s="1"/>
  <c r="S96" i="4"/>
  <c r="V96" i="4" s="1"/>
  <c r="U94" i="4"/>
  <c r="S94" i="4"/>
  <c r="V94" i="4" s="1"/>
  <c r="S93" i="4"/>
  <c r="U93" i="4" s="1"/>
  <c r="S90" i="4"/>
  <c r="V90" i="4" s="1"/>
  <c r="S89" i="4"/>
  <c r="U89" i="4" s="1"/>
  <c r="U86" i="4"/>
  <c r="S86" i="4"/>
  <c r="V86" i="4" s="1"/>
  <c r="S85" i="4"/>
  <c r="V85" i="4" s="1"/>
  <c r="U84" i="4"/>
  <c r="S84" i="4"/>
  <c r="V84" i="4" s="1"/>
  <c r="S83" i="4"/>
  <c r="V83" i="4" s="1"/>
  <c r="S82" i="4"/>
  <c r="V82" i="4" s="1"/>
  <c r="V79" i="4"/>
  <c r="S79" i="4"/>
  <c r="U79" i="4" s="1"/>
  <c r="U78" i="4"/>
  <c r="S78" i="4"/>
  <c r="V78" i="4" s="1"/>
  <c r="S77" i="4"/>
  <c r="U77" i="4" s="1"/>
  <c r="S76" i="4"/>
  <c r="V76" i="4" s="1"/>
  <c r="S70" i="4"/>
  <c r="V70" i="4" s="1"/>
  <c r="S69" i="4"/>
  <c r="V69" i="4" s="1"/>
  <c r="S68" i="4"/>
  <c r="V68" i="4" s="1"/>
  <c r="S67" i="4"/>
  <c r="V67" i="4" s="1"/>
  <c r="S63" i="4"/>
  <c r="U63" i="4" s="1"/>
  <c r="U62" i="4"/>
  <c r="S62" i="4"/>
  <c r="V62" i="4" s="1"/>
  <c r="V61" i="4"/>
  <c r="S61" i="4"/>
  <c r="U61" i="4" s="1"/>
  <c r="S60" i="4"/>
  <c r="V60" i="4" s="1"/>
  <c r="S58" i="4"/>
  <c r="V58" i="4" s="1"/>
  <c r="U57" i="4"/>
  <c r="S57" i="4"/>
  <c r="V57" i="4" s="1"/>
  <c r="S56" i="4"/>
  <c r="V56" i="4" s="1"/>
  <c r="U55" i="4"/>
  <c r="S55" i="4"/>
  <c r="V55" i="4" s="1"/>
  <c r="S54" i="4"/>
  <c r="U54" i="4" s="1"/>
  <c r="S53" i="4"/>
  <c r="V53" i="4" s="1"/>
  <c r="V51" i="4"/>
  <c r="S51" i="4"/>
  <c r="U51" i="4" s="1"/>
  <c r="U50" i="4"/>
  <c r="S50" i="4"/>
  <c r="V50" i="4" s="1"/>
  <c r="S49" i="4"/>
  <c r="V49" i="4" s="1"/>
  <c r="S48" i="4"/>
  <c r="V48" i="4" s="1"/>
  <c r="S46" i="4"/>
  <c r="V46" i="4" s="1"/>
  <c r="S45" i="4"/>
  <c r="V45" i="4" s="1"/>
  <c r="S44" i="4"/>
  <c r="U44" i="4" s="1"/>
  <c r="S43" i="4"/>
  <c r="V43" i="4" s="1"/>
  <c r="V42" i="4"/>
  <c r="S42" i="4"/>
  <c r="U42" i="4" s="1"/>
  <c r="S39" i="4"/>
  <c r="V39" i="4" s="1"/>
  <c r="S38" i="4"/>
  <c r="V38" i="4" s="1"/>
  <c r="S36" i="4"/>
  <c r="V36" i="4" s="1"/>
  <c r="S33" i="4"/>
  <c r="V33" i="4" s="1"/>
  <c r="U31" i="4"/>
  <c r="S31" i="4"/>
  <c r="V31" i="4" s="1"/>
  <c r="V30" i="4"/>
  <c r="S30" i="4"/>
  <c r="U30" i="4" s="1"/>
  <c r="S29" i="4"/>
  <c r="V29" i="4" s="1"/>
  <c r="S28" i="4"/>
  <c r="U28" i="4" s="1"/>
  <c r="U27" i="4"/>
  <c r="S27" i="4"/>
  <c r="V27" i="4" s="1"/>
  <c r="S25" i="4"/>
  <c r="V25" i="4" s="1"/>
  <c r="R25" i="4"/>
  <c r="S24" i="4"/>
  <c r="U24" i="4" s="1"/>
  <c r="S23" i="4"/>
  <c r="V23" i="4" s="1"/>
  <c r="V21" i="4"/>
  <c r="S21" i="4"/>
  <c r="U21" i="4" s="1"/>
  <c r="U20" i="4"/>
  <c r="S20" i="4"/>
  <c r="V20" i="4" s="1"/>
  <c r="S19" i="4"/>
  <c r="V19" i="4" s="1"/>
  <c r="S18" i="4"/>
  <c r="V18" i="4" s="1"/>
  <c r="S17" i="4"/>
  <c r="V17" i="4" s="1"/>
  <c r="U16" i="4"/>
  <c r="S16" i="4"/>
  <c r="V16" i="4" s="1"/>
  <c r="V15" i="4"/>
  <c r="S15" i="4"/>
  <c r="U15" i="4" s="1"/>
  <c r="S12" i="4"/>
  <c r="V12" i="4" s="1"/>
  <c r="S11" i="4"/>
  <c r="U11" i="4" s="1"/>
  <c r="U10" i="4"/>
  <c r="S10" i="4"/>
  <c r="V10" i="4" s="1"/>
  <c r="S9" i="4"/>
  <c r="V9" i="4" s="1"/>
  <c r="S8" i="4"/>
  <c r="V8" i="4" s="1"/>
  <c r="S7" i="4"/>
  <c r="V7" i="4" s="1"/>
  <c r="S5" i="4"/>
  <c r="V5" i="4" s="1"/>
  <c r="U23" i="4" l="1"/>
  <c r="U82" i="4"/>
  <c r="U161" i="4"/>
  <c r="U140" i="4"/>
  <c r="U148" i="4"/>
  <c r="U156" i="4"/>
  <c r="V182" i="4"/>
  <c r="V24" i="4"/>
  <c r="U29" i="4"/>
  <c r="V54" i="4"/>
  <c r="U67" i="4"/>
  <c r="V77" i="4"/>
  <c r="U97" i="4"/>
  <c r="V162" i="4"/>
  <c r="U193" i="4"/>
  <c r="U8" i="4"/>
  <c r="V44" i="4"/>
  <c r="U90" i="4"/>
  <c r="V103" i="4"/>
  <c r="U130" i="4"/>
  <c r="U136" i="4"/>
  <c r="V143" i="4"/>
  <c r="V150" i="4"/>
  <c r="U184" i="4"/>
  <c r="U188" i="4"/>
  <c r="V192" i="4"/>
  <c r="U102" i="4"/>
  <c r="V11" i="4"/>
  <c r="U53" i="4"/>
  <c r="U76" i="4"/>
  <c r="U36" i="4"/>
  <c r="V89" i="4"/>
  <c r="V134" i="4"/>
  <c r="U12" i="4"/>
  <c r="U39" i="4"/>
  <c r="U45" i="4"/>
  <c r="U69" i="4"/>
  <c r="V93" i="4"/>
  <c r="U99" i="4"/>
  <c r="U125" i="4"/>
  <c r="V131" i="4"/>
  <c r="U144" i="4"/>
  <c r="U153" i="4"/>
  <c r="U158" i="4"/>
  <c r="V185" i="4"/>
  <c r="U5" i="4"/>
  <c r="V28" i="4"/>
  <c r="V63" i="4"/>
  <c r="U127" i="4"/>
  <c r="U43" i="4"/>
  <c r="V165" i="4"/>
  <c r="U60" i="4"/>
  <c r="V164" i="4"/>
  <c r="U191" i="4"/>
  <c r="U48" i="4"/>
  <c r="U18" i="4"/>
  <c r="U145" i="4"/>
  <c r="V145" i="4"/>
  <c r="U9" i="4"/>
  <c r="U19" i="4"/>
  <c r="U25" i="4"/>
  <c r="U38" i="4"/>
  <c r="U49" i="4"/>
  <c r="U58" i="4"/>
  <c r="U70" i="4"/>
  <c r="U85" i="4"/>
  <c r="U98" i="4"/>
  <c r="U128" i="4"/>
  <c r="U139" i="4"/>
  <c r="U147" i="4"/>
  <c r="U159" i="4"/>
  <c r="U180" i="4"/>
  <c r="U189" i="4"/>
  <c r="U7" i="4"/>
  <c r="U17" i="4"/>
  <c r="U33" i="4"/>
  <c r="U46" i="4"/>
  <c r="U56" i="4"/>
  <c r="U68" i="4"/>
  <c r="U83" i="4"/>
  <c r="U96" i="4"/>
  <c r="U126" i="4"/>
  <c r="U137" i="4"/>
  <c r="U157" i="4"/>
  <c r="U168" i="4"/>
  <c r="U187" i="4"/>
  <c r="A5" i="1" l="1"/>
  <c r="A16" i="1" s="1"/>
  <c r="A27" i="1" s="1"/>
  <c r="A36" i="1" s="1"/>
  <c r="A47" i="1" s="1"/>
  <c r="A56" i="1" s="1"/>
  <c r="A65" i="1" l="1"/>
  <c r="A57" i="1"/>
  <c r="A59" i="1" s="1"/>
  <c r="A61" i="1" s="1"/>
  <c r="A63" i="1" s="1"/>
  <c r="A66" i="1" l="1"/>
  <c r="A6" i="1" l="1"/>
  <c r="A8" i="1" l="1"/>
  <c r="A10" i="1" s="1"/>
  <c r="A12" i="1" s="1"/>
  <c r="A14" i="1" s="1"/>
  <c r="A17" i="1" l="1"/>
  <c r="A19" i="1" s="1"/>
  <c r="A21" i="1" s="1"/>
  <c r="A23" i="1" l="1"/>
  <c r="A25" i="1" s="1"/>
  <c r="A28" i="1" l="1"/>
  <c r="A30" i="1" s="1"/>
  <c r="A32" i="1" s="1"/>
  <c r="A34" i="1" s="1"/>
  <c r="A37" i="1" l="1"/>
  <c r="A39" i="1" s="1"/>
  <c r="A41" i="1" s="1"/>
  <c r="A45" i="1" l="1"/>
  <c r="A43" i="1"/>
  <c r="A48" i="1" l="1"/>
  <c r="A50" i="1" s="1"/>
  <c r="A52" i="1" l="1"/>
  <c r="A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tc={78E578D4-C3AB-4BCA-A25E-3945CA8F1C16}</author>
    <author>tc={ACC2DF89-72A4-4D17-B982-8016EBA4054C}</author>
    <author>tc={381CEFCE-14A0-46B3-8781-7708F46294C6}</author>
    <author>tc={28B3FEDB-5FBD-4F33-8F7A-461F47C72F8D}</author>
    <author>tc={CB321035-282C-4434-9A84-368C18EBCAA6}</author>
    <author>tc={A8F5BD86-C739-4BF3-A431-DB57D897B87B}</author>
    <author>tc={5B51CAC5-60B6-4119-9708-325102F570F0}</author>
    <author>tc={D841448C-E76E-4B51-A941-11826274077D}</author>
    <author>tc={455E7043-2A6E-4B08-85D4-0C6037D39490}</author>
    <author>tc={A844EFE0-2245-44F3-B18E-81157D10D9AE}</author>
    <author>tc={D2159B97-95A3-49BA-8B1A-BCC791F02FC0}</author>
    <author>tc={E88444C0-E59C-481F-8792-B018D34BA531}</author>
    <author>tc={B28B95D9-61E0-4AC2-9476-262CC9678370}</author>
    <author>tc={46F48F15-959B-4901-92AD-2A8405BA50CF}</author>
  </authors>
  <commentList>
    <comment ref="D37" authorId="0" shapeId="0" xr:uid="{78E578D4-C3AB-4BCA-A25E-3945CA8F1C16}">
      <text>
        <t>[Threaded comment]
Your version of Excel allows you to read this threaded comment; however, any edits to it will get removed if the file is opened in a newer version of Excel. Learn more: https://go.microsoft.com/fwlink/?linkid=870924
Comment:
    Single supplement?</t>
      </text>
    </comment>
    <comment ref="D40" authorId="1" shapeId="0" xr:uid="{ACC2DF89-72A4-4D17-B982-8016EBA4054C}">
      <text>
        <t>[Threaded comment]
Your version of Excel allows you to read this threaded comment; however, any edits to it will get removed if the file is opened in a newer version of Excel. Learn more: https://go.microsoft.com/fwlink/?linkid=870924
Comment:
    Single supplement?</t>
      </text>
    </comment>
    <comment ref="E148" authorId="2" shapeId="0" xr:uid="{381CEFCE-14A0-46B3-8781-7708F46294C6}">
      <text>
        <t>[Threaded comment]
Your version of Excel allows you to read this threaded comment; however, any edits to it will get removed if the file is opened in a newer version of Excel. Learn more: https://go.microsoft.com/fwlink/?linkid=870924
Comment:
    Up to 6 days prior date 50% penalty</t>
      </text>
    </comment>
    <comment ref="E206" authorId="3" shapeId="0" xr:uid="{28B3FEDB-5FBD-4F33-8F7A-461F47C72F8D}">
      <text>
        <t>[Threaded comment]
Your version of Excel allows you to read this threaded comment; however, any edits to it will get removed if the file is opened in a newer version of Excel. Learn more: https://go.microsoft.com/fwlink/?linkid=870924
Comment:
    Embark day the 8th or the 9th?</t>
      </text>
    </comment>
    <comment ref="E261" authorId="4" shapeId="0" xr:uid="{CB321035-282C-4434-9A84-368C18EBCAA6}">
      <text>
        <t>[Threaded comment]
Your version of Excel allows you to read this threaded comment; however, any edits to it will get removed if the file is opened in a newer version of Excel. Learn more: https://go.microsoft.com/fwlink/?linkid=870924
Comment:
    £65 cancellation fee per guide if cancelled within 7 days or less of the visit, with final numbers required 48 hours prior to the tour.</t>
      </text>
    </comment>
    <comment ref="E263" authorId="5" shapeId="0" xr:uid="{A8F5BD86-C739-4BF3-A431-DB57D897B87B}">
      <text>
        <t>[Threaded comment]
Your version of Excel allows you to read this threaded comment; however, any edits to it will get removed if the file is opened in a newer version of Excel. Learn more: https://go.microsoft.com/fwlink/?linkid=870924
Comment:
    cancellation within 7 days or less will incur full payment based on minimum numbers.</t>
      </text>
    </comment>
    <comment ref="E392" authorId="6" shapeId="0" xr:uid="{5B51CAC5-60B6-4119-9708-325102F570F0}">
      <text>
        <t>[Threaded comment]
Your version of Excel allows you to read this threaded comment; however, any edits to it will get removed if the file is opened in a newer version of Excel. Learn more: https://go.microsoft.com/fwlink/?linkid=870924
Comment:
    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
      </text>
    </comment>
    <comment ref="E404" authorId="7" shapeId="0" xr:uid="{D841448C-E76E-4B51-A941-11826274077D}">
      <text>
        <t>[Threaded comment]
Your version of Excel allows you to read this threaded comment; however, any edits to it will get removed if the file is opened in a newer version of Excel. Learn more: https://go.microsoft.com/fwlink/?linkid=870924
Comment:
    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
      </text>
    </comment>
    <comment ref="E414" authorId="8" shapeId="0" xr:uid="{455E7043-2A6E-4B08-85D4-0C6037D39490}">
      <text>
        <t>[Threaded comment]
Your version of Excel allows you to read this threaded comment; however, any edits to it will get removed if the file is opened in a newer version of Excel. Learn more: https://go.microsoft.com/fwlink/?linkid=870924
Comment:
    Half Expedition Cruise</t>
      </text>
    </comment>
    <comment ref="E514" authorId="9" shapeId="0" xr:uid="{A844EFE0-2245-44F3-B18E-81157D10D9AE}">
      <text>
        <t>[Threaded comment]
Your version of Excel allows you to read this threaded comment; however, any edits to it will get removed if the file is opened in a newer version of Excel. Learn more: https://go.microsoft.com/fwlink/?linkid=870924
Comment:
    non refundable</t>
      </text>
    </comment>
    <comment ref="E689" authorId="10" shapeId="0" xr:uid="{D2159B97-95A3-49BA-8B1A-BCC791F02FC0}">
      <text>
        <t>[Threaded comment]
Your version of Excel allows you to read this threaded comment; however, any edits to it will get removed if the file is opened in a newer version of Excel. Learn more: https://go.microsoft.com/fwlink/?linkid=870924
Comment:
    Debark Day</t>
      </text>
    </comment>
    <comment ref="E695" authorId="11" shapeId="0" xr:uid="{E88444C0-E59C-481F-8792-B018D34BA531}">
      <text>
        <t>[Threaded comment]
Your version of Excel allows you to read this threaded comment; however, any edits to it will get removed if the file is opened in a newer version of Excel. Learn more: https://go.microsoft.com/fwlink/?linkid=870924
Comment:
    Technical Call</t>
      </text>
    </comment>
    <comment ref="E742" authorId="12" shapeId="0" xr:uid="{B28B95D9-61E0-4AC2-9476-262CC9678370}">
      <text>
        <t>[Threaded comment]
Your version of Excel allows you to read this threaded comment; however, any edits to it will get removed if the file is opened in a newer version of Excel. Learn more: https://go.microsoft.com/fwlink/?linkid=870924
Comment:
    contact James</t>
      </text>
    </comment>
    <comment ref="K853" authorId="13" shapeId="0" xr:uid="{46F48F15-959B-4901-92AD-2A8405BA50CF}">
      <text>
        <t>[Threaded comment]
Your version of Excel allows you to read this threaded comment; however, any edits to it will get removed if the file is opened in a newer version of Excel. Learn more: https://go.microsoft.com/fwlink/?linkid=870924
Comment:
    Nov 20th 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tc={929CFAA5-D287-444D-87F7-75BBA0604A22}</author>
    <author>tc={4E109176-3DE1-4735-8798-78C52294E363}</author>
    <author>tc={31FA5323-BB28-4D6F-A688-EC4653EBBCA4}</author>
    <author>tc={495FFD3B-9D0C-4740-BA48-2D07916AD632}</author>
  </authors>
  <commentList>
    <comment ref="D37" authorId="0" shapeId="0" xr:uid="{929CFAA5-D287-444D-87F7-75BBA0604A22}">
      <text>
        <t>[Threaded comment]
Your version of Excel allows you to read this threaded comment; however, any edits to it will get removed if the file is opened in a newer version of Excel. Learn more: https://go.microsoft.com/fwlink/?linkid=870924
Comment:
    Single supplement?</t>
      </text>
    </comment>
    <comment ref="D40" authorId="1" shapeId="0" xr:uid="{4E109176-3DE1-4735-8798-78C52294E363}">
      <text>
        <t>[Threaded comment]
Your version of Excel allows you to read this threaded comment; however, any edits to it will get removed if the file is opened in a newer version of Excel. Learn more: https://go.microsoft.com/fwlink/?linkid=870924
Comment:
    Single supplement?</t>
      </text>
    </comment>
    <comment ref="E148" authorId="2" shapeId="0" xr:uid="{31FA5323-BB28-4D6F-A688-EC4653EBBCA4}">
      <text>
        <t>[Threaded comment]
Your version of Excel allows you to read this threaded comment; however, any edits to it will get removed if the file is opened in a newer version of Excel. Learn more: https://go.microsoft.com/fwlink/?linkid=870924
Comment:
    Up to 6 days prior date 50% penalty</t>
      </text>
    </comment>
    <comment ref="E206" authorId="3" shapeId="0" xr:uid="{495FFD3B-9D0C-4740-BA48-2D07916AD632}">
      <text>
        <t>[Threaded comment]
Your version of Excel allows you to read this threaded comment; however, any edits to it will get removed if the file is opened in a newer version of Excel. Learn more: https://go.microsoft.com/fwlink/?linkid=870924
Comment:
    Embark day the 8th or the 9th?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tc={023938D8-11F8-4341-BA42-F84F2D923D9C}</author>
    <author>tc={B38A3DE4-A65B-46F7-9FEE-9A30998A6AFA}</author>
  </authors>
  <commentList>
    <comment ref="E82" authorId="0" shapeId="0" xr:uid="{023938D8-11F8-4341-BA42-F84F2D923D9C}">
      <text>
        <t>[Threaded comment]
Your version of Excel allows you to read this threaded comment; however, any edits to it will get removed if the file is opened in a newer version of Excel. Learn more: https://go.microsoft.com/fwlink/?linkid=870924
Comment:
    Charter</t>
      </text>
    </comment>
    <comment ref="E146" authorId="1" shapeId="0" xr:uid="{B38A3DE4-A65B-46F7-9FEE-9A30998A6AFA}">
      <text>
        <t>[Threaded comment]
Your version of Excel allows you to read this threaded comment; however, any edits to it will get removed if the file is opened in a newer version of Excel. Learn more: https://go.microsoft.com/fwlink/?linkid=870924
Comment:
    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tc={AD2171BE-7A3C-4658-ADA7-7CF838221FF8}</author>
    <author>tc={9E946A9B-4B1D-4BFE-8BBE-4C5BAA038894}</author>
    <author>tc={17B57083-3B3A-4CF5-BBB1-13494D0903FC}</author>
    <author>tc={0BD0AFBA-E1E8-4FD7-B7B5-9C5B6AD89BF9}</author>
  </authors>
  <commentList>
    <comment ref="D33" authorId="0" shapeId="0" xr:uid="{AD2171BE-7A3C-4658-ADA7-7CF838221FF8}">
      <text>
        <t>[Threaded comment]
Your version of Excel allows you to read this threaded comment; however, any edits to it will get removed if the file is opened in a newer version of Excel. Learn more: https://go.microsoft.com/fwlink/?linkid=870924
Comment:
    Single supplement?</t>
      </text>
    </comment>
    <comment ref="D36" authorId="1" shapeId="0" xr:uid="{9E946A9B-4B1D-4BFE-8BBE-4C5BAA038894}">
      <text>
        <t>[Threaded comment]
Your version of Excel allows you to read this threaded comment; however, any edits to it will get removed if the file is opened in a newer version of Excel. Learn more: https://go.microsoft.com/fwlink/?linkid=870924
Comment:
    Single supplement?</t>
      </text>
    </comment>
    <comment ref="E112" authorId="2" shapeId="0" xr:uid="{17B57083-3B3A-4CF5-BBB1-13494D0903FC}">
      <text>
        <t>[Threaded comment]
Your version of Excel allows you to read this threaded comment; however, any edits to it will get removed if the file is opened in a newer version of Excel. Learn more: https://go.microsoft.com/fwlink/?linkid=870924
Comment:
    Charter</t>
      </text>
    </comment>
    <comment ref="E228" authorId="3" shapeId="0" xr:uid="{0BD0AFBA-E1E8-4FD7-B7B5-9C5B6AD89BF9}">
      <text>
        <t>[Threaded comment]
Your version of Excel allows you to read this threaded comment; however, any edits to it will get removed if the file is opened in a newer version of Excel. Learn more: https://go.microsoft.com/fwlink/?linkid=870924
Comment:
    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
      </text>
    </comment>
  </commentList>
</comments>
</file>

<file path=xl/sharedStrings.xml><?xml version="1.0" encoding="utf-8"?>
<sst xmlns="http://schemas.openxmlformats.org/spreadsheetml/2006/main" count="17323" uniqueCount="2051">
  <si>
    <t>Cruise</t>
  </si>
  <si>
    <t>Date</t>
  </si>
  <si>
    <t>Day</t>
  </si>
  <si>
    <t>Atlas Tour Code</t>
  </si>
  <si>
    <t>Port Description</t>
  </si>
  <si>
    <t>AD</t>
  </si>
  <si>
    <t>Duration
Hours</t>
  </si>
  <si>
    <t>Min</t>
  </si>
  <si>
    <t>Max</t>
  </si>
  <si>
    <t>Tour Departure Time</t>
  </si>
  <si>
    <t>Tour Return</t>
  </si>
  <si>
    <t>Ship Arrival</t>
  </si>
  <si>
    <t>Ship Dept</t>
  </si>
  <si>
    <t>Notes</t>
  </si>
  <si>
    <t>Meal</t>
  </si>
  <si>
    <t>Activity Level</t>
  </si>
  <si>
    <t>Tier</t>
  </si>
  <si>
    <t>RFP Currency Cost</t>
  </si>
  <si>
    <t>Net Cost USD</t>
  </si>
  <si>
    <t>Profit Margin</t>
  </si>
  <si>
    <t>Mark-up</t>
  </si>
  <si>
    <t>Type</t>
  </si>
  <si>
    <t>Description</t>
  </si>
  <si>
    <t>Updated in Resco</t>
  </si>
  <si>
    <t>Operator</t>
  </si>
  <si>
    <t>Email</t>
  </si>
  <si>
    <t>Contact Name</t>
  </si>
  <si>
    <t>Phone</t>
  </si>
  <si>
    <t>SAILING</t>
  </si>
  <si>
    <t>-</t>
  </si>
  <si>
    <t>Ushuaia, Argentina</t>
  </si>
  <si>
    <t>Montevideo, Uruguay</t>
  </si>
  <si>
    <t>Lisbon, Portugal</t>
  </si>
  <si>
    <t>D</t>
  </si>
  <si>
    <t>PRE</t>
  </si>
  <si>
    <t>Portimao, Portugal</t>
  </si>
  <si>
    <t>Scenic Western Algarve</t>
  </si>
  <si>
    <t>W2</t>
  </si>
  <si>
    <t>15-20</t>
  </si>
  <si>
    <t>A</t>
  </si>
  <si>
    <t>Mario Sennacheribbo</t>
  </si>
  <si>
    <t>The World of Sherry</t>
  </si>
  <si>
    <t>W3</t>
  </si>
  <si>
    <t>W1</t>
  </si>
  <si>
    <t>16-22</t>
  </si>
  <si>
    <t>calypsotours@mhbland.com</t>
  </si>
  <si>
    <t>15-19</t>
  </si>
  <si>
    <t>8-9</t>
  </si>
  <si>
    <t>PORT</t>
  </si>
  <si>
    <t>Malaga, Spain</t>
  </si>
  <si>
    <t>Valencia, Spain</t>
  </si>
  <si>
    <t>Barcelona, Spain</t>
  </si>
  <si>
    <t>T</t>
  </si>
  <si>
    <t>Cadiz, Spain</t>
  </si>
  <si>
    <t>20-24</t>
  </si>
  <si>
    <t>6-9</t>
  </si>
  <si>
    <t>10-14</t>
  </si>
  <si>
    <t>Lunch</t>
  </si>
  <si>
    <t>excursions@cruiseservices.mc</t>
  </si>
  <si>
    <t>St. Tropez, France</t>
  </si>
  <si>
    <t>W0</t>
  </si>
  <si>
    <t>CRUISE SERVICES</t>
  </si>
  <si>
    <t>Portofino, Italy</t>
  </si>
  <si>
    <t>adolfo@aloschibros.com</t>
  </si>
  <si>
    <t>Capri, Italy</t>
  </si>
  <si>
    <t>Nice, France</t>
  </si>
  <si>
    <t>20-25</t>
  </si>
  <si>
    <t>Jamie Sercombe</t>
  </si>
  <si>
    <t>5-9</t>
  </si>
  <si>
    <t>Hydra, Greece</t>
  </si>
  <si>
    <t>Piraeus, Greece</t>
  </si>
  <si>
    <t>GRPIR622</t>
  </si>
  <si>
    <t>Shared Airport Transfer by Bus (10-30 pax)- Piraeus</t>
  </si>
  <si>
    <t>7-Night-Piraeus, Greece to Piraeus, Greece</t>
  </si>
  <si>
    <t>Mykonos, Greece</t>
  </si>
  <si>
    <t>GRJMK306</t>
  </si>
  <si>
    <t>TASTES OF MYKONOS</t>
  </si>
  <si>
    <t xml:space="preserve">Grecians have brewed beer, baked breads and cultured yoghurt long before 2000 BC. Tastefully evolving through the decades, each provision has carried the essence of old Mykonos into the modern age. Today, we transform nostalgia into opportunities for a fabulous afternoon of sips and nibbles. Your delightfully delicious day begins with a lovely drive to Mykonos Farmers; artisans of the finest cheeses and yoghurts, you will taste the exceptional flavors that are unique to the island. Many years ago, this family began making cheese and yoghurt with milk from its own herd to meet their everyday needs, now the family’s third-generation continues the tradition, always with an eye on quality deserving of the family. Back aboard coach, we drive to Mykonos Brewing Company. The owners will escort you around the brewery and share their precise process to bring about a range of deliciousness in their small-batch, barrel-aged brews. Your next stop on this delicious adventure is a modern bakery where you can taste “koulouri”, the incredibly crunchy on the outside, amazingly soft and slightly chewy on the inside Greek bread rings covered with toasted sesame seeds and filled with tasty raisins. On your ride back to your ship, you will congratulate the gods for the culinary triumphs of Mykonos. </t>
  </si>
  <si>
    <t>GRJMK307</t>
  </si>
  <si>
    <t>GRJMK309</t>
  </si>
  <si>
    <t>C</t>
  </si>
  <si>
    <t>GRJMK311</t>
  </si>
  <si>
    <t>MYKONOS TOWN WITH OUZO </t>
  </si>
  <si>
    <t>Board the bus and awash in Mykonos town (Chora) captivating sunlight; you are invited to amble amongst a jumble of sugar-cube houses and narrow, curving alleyways that once held secret hideaways and escape routes during pirate raids. Your guide will give you on a local’s knowledge of the cosmopolitan port, stone churches, renowned windmills and even Petros the Pelican, the island’s beloved pet bird. Soon, you will reach little Venice, a charming and picturesque port wrapped around a tiny bay. We will stop into a restaurant  for ouzo and  meze . Photostop at  16th-century windmills, most of which have been thoroughly renovated and converted into museums. Once finished, your guide will inform you of the shuttle bus pick up point and departure times so you can enjoy your time at leisure in the town before catching the shuttle bus to the ship on your own.</t>
  </si>
  <si>
    <t>GRJMK312</t>
  </si>
  <si>
    <t xml:space="preserve">Anticipating a memorable outing, board your air-conditioned motor coach and drive to Mykonos town. You begin a walking introduction to the labyrinth of narrow streets. With a stop at the oldest bakery of Mykonos, you will taste a freshly homemade Greek traditional sweet . Next stop at the most photographed whitewashed church of Paraportiani., the unique structure combines five churches in one. Continuing your walking and see the waterfront, home to many colorful cafes and restaurants. Time to reboard your motorcoach and drive to Vioma Organic Farm. On arrival you will be welcomed by the owner to learn about his approach to winemaking, which incorporates not only an assessment of soil and weather conditions but also accompaniment of classical music! Indeed, he believes that playing classical music to his vines improves the vintage’s flavor and character. You will be the judge as you taste three selections, a red wine, a white wine, and a dessert wine together with fresh homemade local products and bread. With the sound of classical music in the background you will appreciate the vineyard and the owner’s winemaking philosophy. Return to the pier and board your ship experienced with the sights, sounds and flavors of Mykonos. </t>
  </si>
  <si>
    <t>Kusadasi, Turkey</t>
  </si>
  <si>
    <t>TRKUS313</t>
  </si>
  <si>
    <t>Once you board your coach, you will drive up a to a scenically wonderful coastal road before we reach ancient Ephesus. Famous in antiquity for its temple of Diana, during the years of the Roman Empire, the Greek port of Ephesus became the greatest city in Asia Minor. Upon arrival at Ephesus follow your guide to enter the ancient site through the Magnesia Gate. Discover innumerable monuments including the Forum, the Odeon, the Library of Celsius, the Thermal Baths of Scholastica and the Great Theatre built in the Greek era and reconstructed in the Roman period, which is still noted for its remarkable acoustics. View the symbols all around and marvel at the fact that one is still able to read the inscriptions in the ancient Greek language. Walk back to your coach along the Arcadian Way, where once Mark Anthony and Cleopatra rode in procession. Taste the mezes and local delicacies prepared by local products and the local wine in the gardens of a ranch style rug weaving center where you will be given information about rug-weaving art as well as time some time for shopping. Watch the folklore show of folk-dance school students before you return to your ship.</t>
  </si>
  <si>
    <t>TRKUS314</t>
  </si>
  <si>
    <t>TRKUS315</t>
  </si>
  <si>
    <t>TRKUS325</t>
  </si>
  <si>
    <t>A short, but picturesque drive, leads us to the Caferli Village. Caferli is a small village located up a winding road just before you reach Davutlar. It is said that two brothers – Cafer and David – came and settled in this area hundreds of years ago and that David started the village which became Davutlar, while Cafer founded Caferli. Caferli remains pretty much the same as it would have been back then when its first houses were constructed. It is a pretty, elevated village with beautiful views across pastureland and orchards and the distant sea. It is incredibly peaceful and green. When we reach to Caferli Village, our host Nazli Deniz welcome us at her house, and we will have brunch which are prepared the local products and freshly picked up from local orchards. After brunch, we will explore the Village and meet its inhabitants , having Turkish coffee at the local cafeteria. After this peaceful and refreshment day away from cities crowd and noise, we will return to Kusadasi port.</t>
  </si>
  <si>
    <t>Patmos, Greece</t>
  </si>
  <si>
    <t>GRPMS307</t>
  </si>
  <si>
    <t xml:space="preserve">BEACH OUTING </t>
  </si>
  <si>
    <t>GRPMS310</t>
  </si>
  <si>
    <t>ICON RESTORATION</t>
  </si>
  <si>
    <t>GRPMS311</t>
  </si>
  <si>
    <t xml:space="preserve"> Saint JOHN'S PATMOS </t>
  </si>
  <si>
    <t>GRPMS312</t>
  </si>
  <si>
    <t>PANORAMIC PATMOS &amp; WINE </t>
  </si>
  <si>
    <t>Santorini, Greece</t>
  </si>
  <si>
    <t>GRJTR304</t>
  </si>
  <si>
    <t>ANCIENT AKROTIRI &amp; OUZO DISTILLERY </t>
  </si>
  <si>
    <t>GRJTR305</t>
  </si>
  <si>
    <t xml:space="preserve">OIA VILLAGE &amp; WINERY </t>
  </si>
  <si>
    <t>GRJTR306</t>
  </si>
  <si>
    <t>10-12</t>
  </si>
  <si>
    <t>GRJTR308</t>
  </si>
  <si>
    <t>PRIVATE SAILING by CATAMARAN </t>
  </si>
  <si>
    <t>GRJTR309</t>
  </si>
  <si>
    <t>Nafplion, Greece</t>
  </si>
  <si>
    <t>GRNAF308</t>
  </si>
  <si>
    <t>ANCIENT NEMEA &amp; WINERY </t>
  </si>
  <si>
    <t>GRNAF309</t>
  </si>
  <si>
    <t>EPIDAURUS &amp; PALAMIDI CASTLE</t>
  </si>
  <si>
    <t>GRNAF310</t>
  </si>
  <si>
    <t>MYCENAE &amp; EPIDAURUS </t>
  </si>
  <si>
    <t>GRNAF311</t>
  </si>
  <si>
    <t>Spetses, Greece</t>
  </si>
  <si>
    <t>GRSAI301</t>
  </si>
  <si>
    <t xml:space="preserve">CRUISING AROUND SPETSES WITH TRADITIONAL CAIQUE </t>
  </si>
  <si>
    <t xml:space="preserve">Explore nature to the fullest, by visiting stunning secluded bays and relaxing under the renowned greek sun. Recharge your batteries, unwind, and enjoy a laid-back summer holiday. Swim in crystal-clear waters and pristine beaches in Spetses Feel the liberating experience of a private boat in Spetses. Combine authenticity, tradition, and elegance, free your senses and discover the essence of this magnificent and unique country. Greece Enjoy a lunch at Paradise beach before you return to the ship. </t>
  </si>
  <si>
    <t>GRSAI302</t>
  </si>
  <si>
    <t>OLIVE OIL MASTER CLASS BY OIL SOMMELIER</t>
  </si>
  <si>
    <t>Walk to  Poseidonion hotel  and discover Greek culture through taste and the flavors of Greek Extra Virgin Olive Oil (EVOO). Join us for a truly memorable experience travelling through the world of EVOO and its intrinsic relation to the Mediterranean diet renowned for its health benefits and culinary versatility. Learn what is the Extra Virgin Olive Oil and the differences from seed oil. How you can distinguish a defective olive oil from an Extra Virgin Olive Oil and how the different olive oil varieties influence the taste of the food. You will taste different high quality extra virgin olive oils, noticing the variations in aroma and flavor among the varieties while discussing the olive harvest, the production methods and its health benefits.</t>
  </si>
  <si>
    <t>GRSAI303</t>
  </si>
  <si>
    <t>WALKING TOUR OF SPETSES</t>
  </si>
  <si>
    <t>GRSAI304</t>
  </si>
  <si>
    <t xml:space="preserve">COOKING CLASS IN ORGANIC FARM </t>
  </si>
  <si>
    <t>W5</t>
  </si>
  <si>
    <t>Itea (Delphi), Greece</t>
  </si>
  <si>
    <t>Puerto Banus (Marbella), Spain</t>
  </si>
  <si>
    <t>6-7</t>
  </si>
  <si>
    <t>4-5</t>
  </si>
  <si>
    <t>Snack</t>
  </si>
  <si>
    <t xml:space="preserve"> </t>
  </si>
  <si>
    <t>Price</t>
  </si>
  <si>
    <t>Copy in Email</t>
  </si>
  <si>
    <t>WNA220424</t>
  </si>
  <si>
    <t>7-Night Lisbon to Malaga</t>
  </si>
  <si>
    <t>Sent MB</t>
  </si>
  <si>
    <t>BUZZ</t>
  </si>
  <si>
    <t>Lilian Coelho</t>
  </si>
  <si>
    <t>lilian.coelho@portugaldmc.buzz</t>
  </si>
  <si>
    <t>shorex@portugaldmc.buzz</t>
  </si>
  <si>
    <t>(+351) 969 643 802</t>
  </si>
  <si>
    <t>LIS601PRE</t>
  </si>
  <si>
    <t>Lisbon Immersion</t>
  </si>
  <si>
    <t>All</t>
  </si>
  <si>
    <t>Moderate</t>
  </si>
  <si>
    <t>Depart the Hotel by motor coach for a drive to the Cathedral of Porto, whose interior reveals eclecticism through a wealth of diverse materials. Although this was originally a Gothic church, it has been transformed into one of the city's most important Baroque works. Next, visit the Stock Exchange Palace, a 19th-century gem of Arab and European design with a fantastic Moorish hall. You’ll then cross the Douro River heading to a well-known port wine cellar where you will taste this legendary local product. After the tasting you will head to the Hotel to freshen up and prepare for an unforgettable traditional dinner with Fado. The highlight of the night, O Fado, Intangible Heritage of Humanity, crowns the show with the voice of the city's great fado singers, featuring a unique and striking moment that will expose it to the ex libris of Portugal. The party continues with the Folklore Ranch, to the rhythm of traditional dances inspired and born in the roots of the people of the North. At the end, after the group photos, transport waits to take you to your hotel and dream of your next visit!
Day 2: The wine valleys of the Douro and its tributaries provide some of the most spectacular scenery in Portugal, and the spectacular winding gorge of the Douro Valley, itself, is the most beautiful of all. Enjoy a leisurely train tour through this magnificent countryside speckled with granite houses and wrought-iron balconies to Portugal's wine country. 
After a short walk, embark on a cruise on the Douro River aboard a Rabelo boat and discover breathtaking landscapes while enjoying a glass of wine and appetizer. Along its route, the Douro River passes through places known for the production of wines, cherries, and almonds. Lunch will be served onboard, and you will be able to experience a unique view with an exquisite food.  Your tour ends back in Porto after this memorable day!
Day 3:Have breakfast, then check out of your hotel and take a scenic ride down to Coimbra, birthplace of six Portuguese kings and home to one of Europe’s oldest universities. There you will visit the University’s Library and chapel after a small sightseeing through downtown. Afterwards visit Fátima, the shrine where on the 13th May 1917, Virgin Mary appeared to three little shepherds and where the shrine of Our Lady of the Rosary of Fátima was erected. Fátima is now a world center of pilgrimage that takes place chiefly on the 13th May and the 13th October. Guide will explain you how to get around in the sanctuary and surroundings. Free time will be given to encounter with yourself in this spiritual highlight and shop for souvenirs.
Enjoy a wonderful lunch in a local restaurant before heading to Lisbon to embark your ship.</t>
  </si>
  <si>
    <t>Y</t>
  </si>
  <si>
    <t>Sagres, Portugal</t>
  </si>
  <si>
    <t>SAG301</t>
  </si>
  <si>
    <t>Walking Tour to Lagos</t>
  </si>
  <si>
    <t>No</t>
  </si>
  <si>
    <t>Mild</t>
  </si>
  <si>
    <t>TOUR</t>
  </si>
  <si>
    <t xml:space="preserve">Lagos was the capital of the Algarve until 1756 and is a town full of history and the monuments and architecture which take us back to the many different peoples who have settled here and the many maritime adventure which have started in Lagos' impressive natural harbor. the ancient city walls are well preserved despite the devastation caused by the 1755 earthquake which destroyed much of the town and caused Lagos to lose its status as capital of the Algarve in favor of the less affected Faro. One church remains; the Igreja de Santo António - where Dom Sebastião reputedly attended his last mass before his tragic expedition - is also known as the golden church due the impressive baroque gilt work on display.
Today it maintains its atmosphere of cosmopolitan heritage in its wealth of architecture and monuments. Enjoy some free time to wander through the quaint, narrow streets of the pedestrian-only town center with its many shops, bars and restaurants.
Note: There is walking over cobbled streets.  Comfortable shoes are recommended.  This land excursion is not wheelchair accessible. </t>
  </si>
  <si>
    <t>SAG302</t>
  </si>
  <si>
    <t>Surf in Sagres</t>
  </si>
  <si>
    <t>2-5</t>
  </si>
  <si>
    <t>Sagres is known to be one of the top surfing spots in Europe and the number one surf spot of the Algarve. 
Being located on the southwest tip of the Algarve, when the waves get too big on the west coast, here you can still surf on the south coast, with protection from the wind and the very big swells. This gives you the maximum choice and offers top surf conditions for all levels of surfers.
Hop on a transfer that will lead you to this fantastic adventure of taking a surf lesson in this legendary place and get to know the simple tricks that will get you up and surfing in no time! We have all the required equipment (wetsuit, surfboard and insurance) and you only need to bring motivation and good vibes for this memorable experience!</t>
  </si>
  <si>
    <t>SAG303</t>
  </si>
  <si>
    <t>Food &amp; Wine Tour</t>
  </si>
  <si>
    <t>2-4</t>
  </si>
  <si>
    <t>Departure from Sagres and go straight to Lagos for a magnificent food tour, where will visit 4-5 different restaurants/taverns in the Algarve, and taste around 10 of the most traditional dishes in Portugal.
Eating in the Algarve can be an unforgettable experience!
Discover a little bit more about the charming Algarve, its small streets and its secrets.  Different stories from a long ago, typical places, the real locals, several samples and time to take pictures.
The Classic Food Tour is also perhaps one of the best ways to discover the culture. Our local guides will take you into a journey on the fascinating historical and ancient part of the city, with real neighbourhoods, local history, architecture and city culture.
The stops will be in places where the Portuguese locals go to taste, eat or drink in a relaxed environment. Perfect to be your first contact with the Algarve where we will give you all the information, knowledge and tips to discover this beautiful part of Portugal.</t>
  </si>
  <si>
    <t>SAG304</t>
  </si>
  <si>
    <t>Tour to Sagres and St. Vincent Cape</t>
  </si>
  <si>
    <t>Dating back from the Roman conquest times, it was in the 15th century that Sagres achieved great value and you will have the opportunity to witness this importance in this visit. 
During the first days of Atlantic navigation and the Discovery of the African coast as far as the Gulf of Guinea has forever linked this picturesque fishing port with the Discoveries with Prince Henry, the Navigator.
On Ponta de Sagres, a giant finger of rock pointing to the ocean, stand the buildings which evoke the past of a place that is part of the history of the world, remembering the Vila and the defensive fortress founded by Henry the Navigator.
Nearby, at one of the most westerly points of the european continent (after cabo da Roca), is the cape of S. Vicente (a sacred place for the Roman's that named it Promontorium Sacrum) opening on to a vast horizon of sea and sky.
The physical grandeur of Cabo de São Vicente and the fact that it is the most southwestern point of continental Europe have transformed this promontory into sacred ground. The ancient Greeks called it the "Land of Serpents", the pugnacious Romans strangely preferred the name of the Promontorium Sacrum ("Santo Promontorium"), which would give rise to the name "Sagres".
The Cape's name derives from a Spanish priest martyred in the early fourth century. According to legend, his remains were brought or washed ashore at the Promontorium Sacrum, the Sacred Cape, as it was known in ancient times.
For the citizens of Rome, Cape St. Vincent was the "End of the World", a supernatural vortex where the setting sun was dramatically submerged by the vast and unknown ocean. The myth persisted throughout the Middle Ages until a man decided to put an end to all this crazy nonsense and, with it, put an end to the Dark Ages: Infante D. Henrique, the Navigator, father of the Golden Age of Discoveries in Portugal.</t>
  </si>
  <si>
    <t>PRM301</t>
  </si>
  <si>
    <t xml:space="preserve">Departure for a half day tour on the western coast of the Algarve.
Sagres -This Small town is close to the most south westerly point of Europe Known as Cape St. Vincent. The legend of the martyr Saint Vincent is that his relics were guarded by two ravens on the way from Valencia, where he was killed by the roman Emperor, to Cape St. Vicent and the boat where his body was shipped was subsequently guarded by them until they arrived to Lisbon in 1173, where they remain to this day. It is much more likely that they were moved to Lisbon upon the orders of Dom Afonso Henriques. Visit the Prince Henry’s fortress close to Sagres, just before driving to Lagos.
Lagos-A town linked to the Portuguese Discoveries’ History. The Romans gave the name of “Lacobriga” to the town but its natural river port would indicate very much earlier occupation. It was captured from the Moors in 1189 but it was not until 1242 that it was finally claimed by Dom Sancho II and integrated into the kingdom of the Algarve .This historical town has played an important part in the story of the discoveries and the conquest of the rest of the 
World. It was the capital of the Algarve for a short time during the XIV century, from its port maritime expeditions depart to discover the world. 
The guides will show you the slave market, the statue of Prince Henry and Antoine Museum
Within the Chapel of St Anthony is worth a visit before coming back to the port driving along the coastline.
Note:  Comfortable walking shoes are recommended. </t>
  </si>
  <si>
    <t>PRM302</t>
  </si>
  <si>
    <t>Algarve Adventure by 4x4 Jeeps</t>
  </si>
  <si>
    <t>4-20</t>
  </si>
  <si>
    <t>Join your 4 x 4 convoy and heading off the beaten path into the heart of the Algarve.  With your  driver-guide, visit small villages where time seems to have stopped, right in the heart of the Algarve. Along the way, crossing the great Monchique Mountains with breathtaking views, admire the spectacular views from the highest point of the Algarve, Foia (902m high). Smell the scent of the eucalyptus trees. 
Learn about cork oaks and its extractive industry. Next stop is in a very typical store where we can find the best examples of the local handicraft (wood, sisal, baskets). In the village we will have free time to discover the old senses and flavours giving a special atmosphere to the place. Also a must is visiting the weaver of the “scissors chairs” the Ex-libris of the region.
 Next comes a nice stop in a typical and cosy restaurant for a generous Algarvian lunch with very tasty recipes. After lunch we head to a private farm where we will have the chance to see an “Alambique” and taste the local homemade liquors–called “Medronho”–which are quite strong, as well as the fresh young honey. From here we go to the last stop in Caldas (Sintra of the south), a small thermal waters village. A place full of history and traditions also where all the population of the mountains come for fresh waters. This last stop is just before you return to the ship in Portimão.</t>
  </si>
  <si>
    <t>PRM303</t>
  </si>
  <si>
    <t>Kayak Tour to Benangil</t>
  </si>
  <si>
    <t>Vigorous</t>
  </si>
  <si>
    <t xml:space="preserve">Be at one with nature on our environmentally friendly kayaks and explore along the coast and inside several caves of Benagil.
This two-hour experience not only shows you these breathtaking caves, but it also explains their formation, surrounding nature, and natural life. We start at Benagil Beach. After an introduction to kayaking, we enter several small and big caves only known by locals.
The experienced team accompanies you all the time so that you can get the most out of this unforgettable trip. The pinnacle of our journey is the stop inside the famous Benagil Cave, where you can leave the kayaks and take some wonderful pictures. 
Please note the only way out on the beach inside the cave is by kayak.
Note:  This excursion is not wheelchair accessible and weather dependent. </t>
  </si>
  <si>
    <t>PRM304</t>
  </si>
  <si>
    <t>Magical Grottoes Cruise</t>
  </si>
  <si>
    <t>Don’t miss this Magical experience! And don’t forget your camera to capture the beautiful coastal scenery along the way…
Beautiful cliffs, amazing grottoes and fantastic little sandy beaches make this tour a Magical experience! 
We depart from Portimão passing the pretty fishing village of Ferragudo and the historic castle which overlooks the beach. 
We cruise at ease towards the east, to Carvoeiro, passing by beautiful secluded beaches. Relax and enjoy the beautiful coastal scenery along the way…
Cruising towards the grottoes at Algar Sêco and Benagil, here we will take you into different grottoes, where you will find natural rock formations that have been formed due to the sea and wind erosion to amaze us with their beauty.
You will then cruise at ease towards the west back to Portimão.</t>
  </si>
  <si>
    <t>PRM398</t>
  </si>
  <si>
    <t>Half Day Private Tour</t>
  </si>
  <si>
    <t>4-6</t>
  </si>
  <si>
    <t>PRIVATE TOUR</t>
  </si>
  <si>
    <t xml:space="preserve">Prefer to explore independently?  Enjoy discovering the destination at your own pace.  With your private guide and driver, you will have the flexibility to create your own personalized land experience in your private vehicle based on your interests. 
Half day land experience are approximately 4 hours 
Please note: Private cars are ordered per vehicle.  The price includes vehicle, driver and English-speaking guide.  1 Entrance fee  is included. </t>
  </si>
  <si>
    <t>PRM399</t>
  </si>
  <si>
    <t>Full Day Private Tour</t>
  </si>
  <si>
    <t xml:space="preserve">Prefer to explore independently?  Enjoy discovering the destination at your own pace.  With your private guide and driver, you will have the flexibility to create your own personalized land experience in your private vehicle based on your interests. 
Full day land experiences are approximately 8 hours. 
Please note: Private cars are ordered per vehicle.  The price includes vehicle, driver and English-speaking guide.  1 Entrance fee is included. </t>
  </si>
  <si>
    <t>Cruising the Atlantic Ocean</t>
  </si>
  <si>
    <t>***</t>
  </si>
  <si>
    <t>AT SEA</t>
  </si>
  <si>
    <t>Seville Spain</t>
  </si>
  <si>
    <t>MARMEDSA</t>
  </si>
  <si>
    <t>msenna@marmedsa.com</t>
  </si>
  <si>
    <t>jsenna@iies.es</t>
  </si>
  <si>
    <t>SVQ301</t>
  </si>
  <si>
    <t>Panoramic Sevilla &amp; Alcazar</t>
  </si>
  <si>
    <t xml:space="preserve">Begin with a panoramic drive through the city of Seville, passing beautiful Colón Avenue with its typical Sevillian houses, the neo-Classical Maestranza Bullring (the largest in Spain), and the Golden Tower-a remnant of Seville's Moorish fortifications. Watch for the avenue of palm trees where most of the beautiful buildings from the Ibero-American Exhibition of 1929 are located. Maria Luisa Park is sure to impress with its unique Plaza de España, decorated with ornamental tiles representing a historic moment from each Spanish province. Once in the city you will be visiting the Alcazar palace complex. 
Built in the mid 1300's, the Alcazar was the palace of Spanish kings for nearly seven centuries.  Its fanciful floors, ceilings and walls are intricate works of art, and the Patio de las Doncellas is noted for its friezes, tiles and stucco work.  Well-manicured gardens, fragrant with the scent of orange blossoms and roses, contribute to the overall sense of peace and detachment from the world outside. 
Note:  Moderate Activity.  Comfortable walking shoes are recommended. 
</t>
  </si>
  <si>
    <t>SVQ302</t>
  </si>
  <si>
    <t>12-15</t>
  </si>
  <si>
    <t>Sevilla and  Cádiz is home to world famous sherry.  Discover its secrets with a visit to Jerez de La Frontera.  
The Phoenicians called it Xera and the Romans, who also settled in the area, knew it as Ceret, a name modified to Xeritum by the Visigoths. However, real urban development did not begin until Moslem times, particularly during the Almoravide and Almohade periods. Mosques and palaces were built and the town centre was extended.It was not until the 12 th century when Alphons the X  finnaly conquered the city to the muslims, moving the Granada muslim Spanish Empire borders to Jerez. Since then the city took the “de la Frontera” tail in it’s name: (Frontera means Border). Mosques were turned into churches and arab palaces into noble houses. However, many reminders of Moorish Spain remain in Jerez, including the alcázar, the 12 th century Almohad fortress with the Chapel of Santa María la Real and the Baños Arabes, Arab baths.See Iglesia de San Miguel at Plaza del Arenal, built in Isabelline Gothic style.Guests will re-board coaches to visit Gonzales Byass,one of the biggest sherry cellar in the area. “From the vineyard to the glass” .Learn about the origin, the process, the rest and the taste of this golden wine enjoying 4 types of it together with some Tapas.After this, buses will drive back to Seville and to the ship.
Note:  there is moderate activity. Comfortable walking shoes are recommended</t>
  </si>
  <si>
    <t>SVQ303</t>
  </si>
  <si>
    <t>The Caliphate of Córdoba</t>
  </si>
  <si>
    <t xml:space="preserve">Embark on a scenic drive across the Andalusian countryside to Cordoba, standing on a sweep of the Rio Guadalquivir and surrounded by rolling hills. 
Ten centuries ago, Cordoba was one of the greatest cities in the world, with a population approaching one million. The Capital of Muslim Spain and the center of the Caliph’s power, Cordoba was Europe’s largest city as well as a cultural and intellectual sear. Cordoba’s hour of greatest glory was when it became the capital of the Moorish kingdom of ‘El-Andalus’.  Visit the Great Mosque, or ‘Mezquita’, which – after several centuries of additions and enlargements bacame one of the largest in all of Islam. Take a magical walk through the forest of columns, passing beneath its arches and breathing in the History of Arab Cordoba, so brusquely and surprisingly interrupted by the Christian Cathedral set in the center of its vast interior.  Continue to the Jewish Quarter and stroll through the .
of quaint, winding, cobblestone and flower filled streets daring from 1st-century. Just a few yards away from the small square Tiberiades – where the monument to the philosopher Maimonides stands – lies one of three surviving pre-inquisition synagogues in Spain. A Mudejar construction dating from 1315, the interior includes a gallery for women looking on to the sanctuary through small balconies, and  plasterwork of hebrew inscriptions.
Note:  Strenuous activity.  There is walking over uneven terrain, steps and cobbled streets. Comfortable walking shoes are recommended.
</t>
  </si>
  <si>
    <t>SVQ304</t>
  </si>
  <si>
    <t>Seville evening Soul: Flamenco &amp; Dinner</t>
  </si>
  <si>
    <t>Dinner</t>
  </si>
  <si>
    <t xml:space="preserve">No Andalucian celebration or event can be understood without the Flamenco. This vibrant mixture of dance, song and guitar is the heart and soul of Andalucia.  The Different Palos (as the different styles are called) expressed all the feeling of the People from this region of Spain. Some hare happy and coloured, others are sad and coming from the bottom of their hearts. Over 40 years, this stage have been showing the world how the souls can express themselves through the dance and the voices.
A must see in Seville. 
Located in the heart of Seville is the The Tablao El Arenal.  Enjoy the best of Flamenco while enjoying dinner featuring  Andalusian specialties. 
</t>
  </si>
  <si>
    <t>SVQ305</t>
  </si>
  <si>
    <t>Up Close &amp; Personal at the Carthusian Horse Ranch</t>
  </si>
  <si>
    <t>Founded in 1484, Yeguada de la Cartuja is a horse ranch which protected the bloodline of these majestic horses for hundreds of years.  Named after a nearby Carthusian monastery, enjoy the training and learn about the daily duties to maintain this breed.
Note:  Easy activity</t>
  </si>
  <si>
    <t>SVQ398</t>
  </si>
  <si>
    <t>SVQ399</t>
  </si>
  <si>
    <t>Gibraltar, UK</t>
  </si>
  <si>
    <t>CALYPSO TOURS</t>
  </si>
  <si>
    <t>jsercombe@mhbland.com</t>
  </si>
  <si>
    <t>(+350) 200 12730</t>
  </si>
  <si>
    <t>GIB301</t>
  </si>
  <si>
    <t>Fortress of Gibraltar</t>
  </si>
  <si>
    <t>Follow in the footsteps of the world leaders of WWII on this guided walk through the intricate network of tunnels in the Rock. Enjoy the views of the most Southerly point in Europe, site of the Trinity Lighthouse.  
Step back in time to the year of 1940 when Britain was at war with Germany and Italy and the future of Gibraltar looked bleak. A decision was taken by Winston Churchill and the British Military leaders to construct a massive network of tunnels. Experience these World War II Tunnels as your guide takes you on a journey through this amazing fortress.  Visit the areas that housed the hospital, power station, military headquarters and accommodation for nearly 10,000 troops and civilians.
On a clear day, the views of Spain are spectacular from Jock’s Balcony lookout point. You’ll have free time to enjoy the display of photographic images, depicting life as it was in the 1940’s.
Note:  At the Fortress, a health and safety briefing will be given, and hard-hats will be provided. hat There is a steep incline to be negotiated upon exiting the Tunnels. We recommend flat, non-slip shoes and comfortable clothing.  This land experience is not wheelchair accessible. 
Guests who wish to be dropped off for shopping, will be responsible for making their own way back to the ship.</t>
  </si>
  <si>
    <t>GIB305</t>
  </si>
  <si>
    <t>The Bunkers of the Isthmus</t>
  </si>
  <si>
    <t>10-15</t>
  </si>
  <si>
    <t>Yes</t>
  </si>
  <si>
    <t>Travel north across Gibraltar’s unique runway to the remarkable border that separates the Spanish mainland form the small British overseas territory.  Cross the border to Spain a We shall make our way over to the eye-catching bunkers of La Linea, Spain.  Built during the second World War, they are a system of fortifications designed to thwart any possible offensive action that could be launched from Gibraltar and prevent flanking operations on the nearby coasts.  This is chance to immerse yourself into the history of WWII from Gibraltar’s opposition at the time.
Experience the feel of what life might have been like during these times as you enter the bunkers. . Continue to the fort of Santa Barbara.  As you walk round the bunkers of Santa Barbara you will be able to witness spectacular views of the east side of the rock and get a grasp of its vastness in comparison to its surroundings. Make your way ‘Plaza de Armas of San Benito’ which still contains the original fortification wall and be able to see the magnificent craftsmanship of that era, that still stands to this very day.
Before returning to the ship, stop at ‘La Taberna’ restaurant, for some local tapas as you listen to local entertainment.</t>
  </si>
  <si>
    <t>(+350) 200 12731</t>
  </si>
  <si>
    <t>GIB303</t>
  </si>
  <si>
    <t>Yacht Retreat</t>
  </si>
  <si>
    <t>1-4</t>
  </si>
  <si>
    <t>Enjoy the best the Bay of Gibraltar has to offer in absolute comfort and style, onboard your very own private luxury yacht. Transfer to Ocean Village Marina where you will board your ‘Muse’ is an 18.5 meter bespoke, Italian motor yacht.   Greeted with a champagne, enjoy canapés, refreshments, charcuterie, and desserts. This superb menu was created by Michelin trained chef, Danny Lewis who was in charge of the Royal kitchens for the Crown Prince of Abu Dhabi, Sheikh Mohammed bin Zayed. 
Muse will begin cruising the Bay towards Punta del Rinconcillo, where the fresh water Rio Palmones meets the Mediterranean. This location is the home of the 90 plus dolphins that call our bay home. Dolphins tend to love to follow the boat which may lead to numerous photo opportunities and great memories with these gentle mammals. Your captain captain will then head towards Ensenada de Getares, a picturesque beach on the Spanish coast.  enjoy swimming in the cool Mediterranean waters, snorkeling, or playing on the 20’ by 6’ floating water mat. 
See the historic whaling station on the Spanish coast and learn a little about its fascinating history. Muse will then head back towards the Rock while the captain points out important and historical markers on the western side of this colossal and historically significant natural wonder. 
Note:  This land experience is not wheelchair accessible. Wear swimwear and coverup as well as rubber-soled shoes are recommended.</t>
  </si>
  <si>
    <t>(+350) 200 12732</t>
  </si>
  <si>
    <t>MQE301</t>
  </si>
  <si>
    <t>Artistic  Mijas and CAC Museum</t>
  </si>
  <si>
    <t xml:space="preserve">After a short panoramic orientation drive in Puerto Banús, head to the mounts of Malaga to arrive to Mijas. Our guide will first point out the most important points of the village: The only oval bullring in all of Spain that owes its shape to the existing orography next to the 1900 castle, but so required by the locals that its construction was necessary. Our next stop will be at the intimate, but no less spectacular Museum of Contemporary Art of Mijas, which cares, among many other pieces, the recognized as the second largest existing ceramics collection by Pablo Picasso. His contemporary friends, Salvador Dali, Joan Miró, George Braque and the Japanese Fouijita, are several of the artists who complete the collection of nearly 400 works of art in the museum.
Moderate activity.  This land experience is wheelchair accessible.  Comfortable walking shoes are recommended. </t>
  </si>
  <si>
    <t>MQE302</t>
  </si>
  <si>
    <t>Malaga, The Capital of The Costa Del Sol</t>
  </si>
  <si>
    <t>7-9</t>
  </si>
  <si>
    <t xml:space="preserve">Today visit Malaga, known as the capital of the Costa del Sol.  Head to the summit of Mount Gibralfaro, See Gibralfaro Castle with its sweeping views over the ancient city of Malaga.  impressive Alcazaba fortress evidencing the Muslim domination and the Christian locally named “the one-armed Cathedral”.  
The Cathedral is an impressive example of Renaissance and Baroque style architecture built between 1528 and 1782. 
Note:  Strenuous activity.  This land experience requires an extensive amount of walking, with stairs to negotiate at Gibralfaro and Alcazaba. Total distance on foot is approximately 1200m (.75 miles). It is not wheelchair accessible or suitable for guests with limited mobility. Proper attire is required to enter the Cathedral; no shorts or bare shoulders are permitted inside
</t>
  </si>
  <si>
    <t>MQE303</t>
  </si>
  <si>
    <t>Kayak in Lake Istán</t>
  </si>
  <si>
    <t>4-30</t>
  </si>
  <si>
    <t xml:space="preserve">Discover the beautiful surroundings of Lake Istán on a canoe or kayak tour, an adventure for everyone! This activity will take place in the Concepción reservoir, located 10 minutes from Marbella, south of the Sierra de las Nieves Natural Park.
A place to relax contemplating the water and the beautiful natural landscape that surrounds it. In its waters you can find eels, carp and even sea bass that appear and disappear from the surface of the water quickly. The part of the lake where the kayak will be done is on the private property of the instructors.
Note:  Strenuous activity.  Minimum age is 12.  </t>
  </si>
  <si>
    <t>MQE398</t>
  </si>
  <si>
    <t>MQE399</t>
  </si>
  <si>
    <t>AGP601PST</t>
  </si>
  <si>
    <t>Costa del Sol &amp; Granada</t>
  </si>
  <si>
    <t>2-3</t>
  </si>
  <si>
    <t>PST</t>
  </si>
  <si>
    <t>Join us for an exclusive three day-two-night pre-cruise exploration of Malaga, Granada and Spain’s Costa del Sol.  
Welcome to Malaga-Costa del Sol International Airport.  Our representative is on site to greet us and once we have our bags in hand, we head to the Hotel Palacio Miramar. Located in the center of Malaga, the hotel’s wonderful views of the sea will make our stay in the city a unique experience.
After checking in, a rest, and lunch, we join our guide who will point out and explain the most important buildings of the city as well as in the history of one of the most significant Malaga citizens, Pablo Picasso. We will visit the house he was born in and the Picasso Museum before ending the day with dinner at the Patio de Beatas, located approximately 30 feet from the museum. Using only fresh products, which together with the recommendations of their chefs and sommeliers, creates a meal to remember.
Day 2: We’re up early on day two and begin with visits to the charming towns of Marbella and Puerto Banus (OR the picturesque village of Mijas – depending on the condition of the day). After a stroll through the winding cobblestone streets, and plenty of photo opportunities, we’re treated to a Tapas lunch. 
Afterwards, we rejoin the coach and drive to the historic city of Granada. Nestled in the foothills of the Sierra Nevada mountains Granada is best known for outstanding examples of medieval architecture dating to the Moorish occupation.
We overnight at the Parador Hotel, a former Convent located on the grounds of the Alhambra Palace and Fortress. The hotel is home to prominent works of art and exceptional pieces of furniture that decorate the cloister and the interior rooms. 
After checking in, we have time to enjoy the Parador’s gardens, considered some of the most romantic in the world. That evening we rejoin our guide and attend a traditional Flamenco show with dinner to round off our day. 
Day 3: It’s day three and we join our guide to visit the Alcazaba, a fortress located in one of the oldest sections of the Alhambra. Continuing one, we head to Granada’s city center to visit the Cathedral and the Cathedral’s Royal Chapel.  Here we find the burial place of the Spanish monarchs, Queen Isabella I and King Ferdinand.  
We end our three-day adventure at the port of Malaga, in plenty of time to board our ship.</t>
  </si>
  <si>
    <t>WNA220501</t>
  </si>
  <si>
    <t>13-Night Malaga to Rome</t>
  </si>
  <si>
    <t>AGP601PRE</t>
  </si>
  <si>
    <t>Melilla, Spain</t>
  </si>
  <si>
    <t>MLN301</t>
  </si>
  <si>
    <t xml:space="preserve">Modernist Melilla </t>
  </si>
  <si>
    <t>11-14</t>
  </si>
  <si>
    <t>Enjoy a guided walk through the centre of most important modernist city after Barcelona. Melilla's urban development began at the beginning of the 20th century, and nowadays has a amazing amount of Modernist and Art Deco building. Modernist buildings are located throught the city, especially in the area known as The golden Triangle, a bustling and lively zone which is also the shopping area of the city. Also, guests will get involved in the city of the 4 cultures (Christians, Hindus, Jews and Muslims) walking around the most important buildings and religious temples: a Christian church, a Jewish synagogue, an Islamic mosque and an Hindu temple.</t>
  </si>
  <si>
    <t>MLN302</t>
  </si>
  <si>
    <t>Historic Fortress Exploration</t>
  </si>
  <si>
    <t xml:space="preserve">Enjoy a guided walk through the fortified enclosure known as "The Citadel". The Citadel, or "El Pueblo" by Melillans is a 15th defensive construction built on the rock that served as a base for the old Rusadir of phoenicians and romans.
This monumental whole is composed of four areas separated by a moat, the first three advances into the sea while the fourth does so into the continent. You will have a chance to visit each area, including  a group of caves used as shelter placed under the citadel known as Conventico Caves and witness a magnificent example of Spanish architecture and an ancient civil engineering work with the medieval cisterns.
Note:  There is moderate activity.  There are steps throughout the route.  Comfortable walking shoes are recommended. </t>
  </si>
  <si>
    <t>Cruising the Alboran Sea</t>
  </si>
  <si>
    <t>Formentera, Belearics, Spain</t>
  </si>
  <si>
    <t>FMT301</t>
  </si>
  <si>
    <t>Formentera Bonita</t>
  </si>
  <si>
    <t>6-10</t>
  </si>
  <si>
    <t>On our excursion today, the first destination is going to be the furthest and highest point on the island ... but don't be scared, the longest length from the port is those 19 km that will take us to El Faro de la Mola. , Formentera, normally known for its white sand beaches and turquoise waters also has its small high, located on the easternmost edge of the island and which curiously ends on a 120 meter cliff.
From there, the views of the Mediterranean Sea are impressive, so much so that Jules Verne in his book Héctor Servadac (travels and adventures through the solar world) ”, makes a mention of this lighthouse, and that in gratitude, the island erected a monument to the Writer.
The next stop will be the quiet town of El Pilar de la Mola, a small town with a slow pace and very different from the rest of the island. Already in the 18th century they built their own church to attend to their religious needs without having to travel to the "other island side "
With clean lungs after the oxygen from the heights, now we will take advantage of having moved to the highest point of the island to start a beautiful walk from the top along the path of the Ascent (although we will lower it), 
Only in this way will we be able to appreciate the wonderful views that this road has, which allow you to see the rest of the island in its entirety.
Once down, we will arrive at Es Calo (the little cove) a fishermen village with a nice and tinny port where we find some curious wooden boathouses, whose function is to protect small boats from salt water and which were declared of cultural interest already in 2002</t>
  </si>
  <si>
    <t>FMT302</t>
  </si>
  <si>
    <t>Can Marroig - Nature &amp; Ecology</t>
  </si>
  <si>
    <t>5-7</t>
  </si>
  <si>
    <t>Leaving the port, immediately we will find Es Calo de s'oli (Oil cove) a small rocky area in the shape of a crescent moon where rocks, vegetation and water intermingle. It is one of the points that marks the entrance to the salty lagoon called El Estanque del Pez, (Fish Pound). It receives its name from the tranquility that its water confer for fish farming, being also due to its extension, a perfect anchorage for the small boats of the locals who do not even hesitate to bathe in those waters.
The coastal walk will take us to Can Marroig, Interpretation Center of the natural park of the salt flats of Ibiza and Formentera.
With an extension of more than 2750 Ha of land (6795 Acres) and 14000 Ha. Marine extension that covers the south of Ibiza and the North of Formentera encompasses a set of terrestrial and marine habitats with ecological, landscape, historical and cultural values.
Its uniqueness lies in the fact that it constitutes a resting and nesting area for migratory birds.
Already in the center of interpretation, we can discover the importance of sea salt in the history and economy of the island, centuries before tourism also began to be a source of income.</t>
  </si>
  <si>
    <t>Ibiza Town, Ibiza, Belearics, Spain</t>
  </si>
  <si>
    <t>D/A</t>
  </si>
  <si>
    <t>IBZ301</t>
  </si>
  <si>
    <t>Panoramic Ibiza</t>
  </si>
  <si>
    <t>8-10</t>
  </si>
  <si>
    <t>Guided tour through the most emblematic places in the old town of Ibiza.
Visit its walls and discover the secrets hidden within the old town, declared a World Heritage Site in 1999.
During our visit we will view the Cathedral, built between the 14th and 18th centuries, which is close to the Episcopal Palace, see the Can Comasema palace (today known as the Puget Museum), several convents and churches, old and historic buildings such as the Ibiza Town Hall or El Castillo and many squares and bastions.
Note:  Moderate activity.  Land excursion is not wheelchair accessible.  Comfortable walking shoes are recommended.</t>
  </si>
  <si>
    <t>IBZ302</t>
  </si>
  <si>
    <t xml:space="preserve">Village of Santa Gertrudis &amp; Wine </t>
  </si>
  <si>
    <t>We will immerse in the interior of the island and visit Santa Gertrudis, steeped in tradition, it is an eminently agricultural town far from the coast and right in the center of the island. Its pedestrian streets, its relaxing bars and cafes and the presence of its 18th century Church painted in white presiding over the main square, make this town the antagonism of the nocturnal Ibiza that most of the world knows., Then we will continue the tour visiting a wine cellar, where we will discover the secrets of local winemaking and we will enjoy a tasting of its wines.
Note:  Easy activity</t>
  </si>
  <si>
    <t>IBZ398</t>
  </si>
  <si>
    <t>IBZ399</t>
  </si>
  <si>
    <t>Palma de Mallorca, Belearics, Spain</t>
  </si>
  <si>
    <t>PMI301</t>
  </si>
  <si>
    <t>Palma Highlights</t>
  </si>
  <si>
    <t xml:space="preserve">Start your journey from the port heading the Bellver Castle, former residence of Kings in Mallorca. From the hill an incomparable panoramic of the city will be admire while the guide will explain you the place and how the morning will proceed.
If there is a “things to do” in Palma de Mallorca is confirming that the facade of the 13th century Gothic Cathedral is reflected on the sea. In fact, the building dominates the Roman walls and was constructed on the top of the former Medina Mayurga Synagogue after James I recovered the Island for the Kingdom of Aragon. Stroll with your guide around the old part of the city and discover some of the over 200 hidden courtyards of the noble houses of Palma. </t>
  </si>
  <si>
    <t>PMI302</t>
  </si>
  <si>
    <t>Soller Vintage Train and  Oil Tasting</t>
  </si>
  <si>
    <t>Enjoy a taste of Mallorca with a look at the island’s capital and experience the that begins with a tour of the island’s capital city. Explore the breathtaking scenery en route to Soller aboard the nostalgic 100-year-old narrow gauge wooden train Soller. 
Once you disembark in Soller you’ll set off on a walking tour past San Bartolome Church, the town’s prized landmark. Erected in the 15th century, the impressive church features Romanesque, Gothic and Baroque architecture. From here you’ll walk on to Ca'n Det. 
Dating from the 16th century, the distillery is one of the three remaining oil presses of its kind in Mallorca. Watch each step of the olive oil-making process followed by a sampling of regional favorites. Once you’ve completed your epicurean journey you’ll board a coach and return to the ship.
Note:  Moderate activity.  This land excursin involves walking over cobbled and uneven terrain.  It is not recommended for guests with with walking difficulties.  The train is not wheelchair accessible.</t>
  </si>
  <si>
    <t>PMI303</t>
  </si>
  <si>
    <t>Palma by Bike</t>
  </si>
  <si>
    <t>8-20</t>
  </si>
  <si>
    <t xml:space="preserve">Leaving the port you will follow the seafront until you reach the Park de la Mar, where you will cycle alongside the city's ancient walls. You will have time to stop off at the Gothic convent of Santa Clara the church of San Francisco, the church of Santa Eulalia and the magnificent Cathedral The return journey will take you through the very heart of Palma's cultural and commercial life: Plaça Major, El Olivar market, Plaça d’España, la Rambla and the Passeig Maritim.
Stop at one of the best tapas bars in the city. This tour is a unique experience!
During the tour, we will stop for a break at one of the best tapas bars in the city. Tapas are an essential part of Spanish cuisine and culture. Sharing these elaborated appetizers is a fun and sociable way to enjoy some light food rather than a heavy meal. This tour is a unique experience!
Note: Strenuous activity.  Comfortable, closed-toed shoes are recommended. Helmets are provided. The minimum age is 10.  </t>
  </si>
  <si>
    <t>PMI304</t>
  </si>
  <si>
    <t>Valldemossa, Deià &amp; Café Mirò</t>
  </si>
  <si>
    <t xml:space="preserve">In the middle of the UNESCO heritage World Heritage declared Sierra de Tramuntana, our first stop will be the highest village in the area, a place where time seems to be stopped. The road is already so relaxing and after passing by the University of the Balearic Island, you will arrive to Valldemossa.
 On arrival, enjoy typical refreshments  We are ready for the visit: The Cartuja de Valldemossa. This Carthusian monastery was built in 1309.  The building became a center of prayer and wisdom: The Pharmacy, the Library and the different cells hosted monks and relevant artists who took advantage of the climate and the peace of the place. 
Later it became a winter home of the composer Chopin and his Wife, the French writer George Sand. 
Enjoy a brief piano concert at the Nearby Palacio del Rey Sancho.
Note:  Moderate activity.  There is walking over cobbled streets.  Comfortable walking shoes are recommended. </t>
  </si>
  <si>
    <t>PMI398</t>
  </si>
  <si>
    <t>PMI399</t>
  </si>
  <si>
    <t>BCN306</t>
  </si>
  <si>
    <t>A Glimpse of Barcelona</t>
  </si>
  <si>
    <t>We discover the best of Barcelona with our guide on a relaxing drive around this magnificent city. Departing pier side, we can relax on our coach as our guide points out and explains the history of Barcelona’s most iconic landmarks. Some of the highlights include a visit to Plaça Catalunya, the main square in the heart of Old Barcelona and in depth descriptions of the landmarks created by the architectural genius Antoni Gaudí; La Sagrada Família and Casa Batillo.
We continue out of the city center with a panoramic drive towards Olympic Harbor and Barcelona’s beaches. Then we head to Montjuic Hill. In the middle of Montjuïc Park, covering a surface area of approximately 400 hectares, we find the Olympic Ring, home to some of the most important venues of the 1992 Olympic Games. Before returning to the ship, we will drive through the mountain areas to enjoy the best views of the city.
Please note: This is mainly a Panoramic tour therefore guests just need to be able to get on/off the bus without assistance.</t>
  </si>
  <si>
    <t>BCN307</t>
  </si>
  <si>
    <t>Market tour and Spanish cooking Class with Local Chef</t>
  </si>
  <si>
    <t>Today we enjoy an exclusive culinary experience with a Barcelona chef, known for his market-to-table tapas restaurants around the city. 
We depart the pier on foot with our chef and head to La Boqueria food market a culinary destination hidden in the city center.  Here our chef will share the secrets of how to buy the finest-quality ingredients for Spanish cooking as we explore stall after stall of beautifully presented fresh produce, meats, fish, etc. 
Then, it’s time to cook.  We learn hands-on techniques in our private cooking class followed by the lunch we produce accompanied with a good selection of Cava and Wine. 
This is a unique opportunity to take part in a market tour and a cooking class with a renowned chef from Barcelona. 
Note:  Moderate Activity: This tour involves a walking on uneven, cobbled streets and standing while cooking. This tour is not suitable for guests with limited mobility and guests who utilize a wheelchair. Lightweight, comfort able clothing, flat, closed-toe walking shoes and sun protection are recommended. Guests must be at least 18 years old to participate in tastings of alcoholic beverages.</t>
  </si>
  <si>
    <t>BCN310</t>
  </si>
  <si>
    <t>Nordic Stroll and Spanish Food</t>
  </si>
  <si>
    <t>Nordic Walking started in Finland in the early 20th century as a summer training exercise for cross country skiers. The breakthrough of Nordic Walking as exercise came in 1997, when a Finnish company, in cooperation with athletes and sports medicine experts, invented a new wrist strap system to make the present-day Nordic walking technique possible.
Today we enjoy the coast of Barcelona with a fun, healthy and unique Nordic Walking Experience in the seaside town Sitges. Sitges, located 22 miles south of Barcelona was once a fishing village and is today known as a home to renowned artists in residence, Barcelona’s Film Festival and a unique Carnival festival.
With our Nordic Walking guide, we learn the enhanced walking technique with the specialized Nordic Walking poles. Nordic Walking is a total body workout designed to improve posture, cardiovascular strength and support weight loss.
Today’s walk is a pleasant and easy 4,5 km walk around the old town and the charming beaches followed by a typical Spanish lunch. On our return to the pier, we enjoy a panoramic drive and explanation of the Modernist architecture of Barcelona.  
Please note:  Moderate Activity.  There is approximately 3.5 hours of outdoor walking. The tour is not available to wheelchair guests and may not be suitable for those with other mobility issues. We recommend wearing weather appropriate comfortable clothing, flat walking or sport shoes with a closed toe, a sun cap, sunglasses, sunscreen, and insect Repellent</t>
  </si>
  <si>
    <t>BCN304</t>
  </si>
  <si>
    <t>Barcelona – City of Gaudi</t>
  </si>
  <si>
    <t>Barcelona is a city where old and new architectural styles live together in harmony. The most predominant architectural style found all over Barcelona is the early 20th century Modernism Art, or also known as Art Nouveau. The most impressive are Gaudi’s buildings. The Catalan architect ordered his masterpieces to be built in this city, capital of Catalonia. 
This tour includes a visit inside the Sagrada Familia. As well as a panoramic view of Gaudi’s Casa Milà and Casa Batlló, among others monuments. We shall start entering the upper Eixample area where the Sagrada Familia Temple is settled. From the inside and the outside, guides will offer you a deep explanation of all the details related to the Temple
You will have some free time for shopping. Your next stop will be at Casa Milà, known as  “La Pedrera” (The Quarry), which is a symbol of Passeig de Gràcia boulevard and is considered one of the most emblematic stone and ironworks in the city. Next to Casa Milà, there’s another Gaudi house, Casa Batlló, an apartment block which has an unreal appearance. The façade is covered with multi-coloured tiles and the roof uses glazed ceramic “scales”, following the theme of St.George and the dragon. You will then be driven to the ship passing through the bustling streets of the Gothic quarter, Catalunya Square, considered the heart of the city, and the Columbus Monument.
.
Note:  Moderate Activity.  Comfortable walking shoes are recommended.</t>
  </si>
  <si>
    <t>Cruising the Belearic Sea</t>
  </si>
  <si>
    <t>Cassis, France</t>
  </si>
  <si>
    <t>Myriam Kéchiche</t>
  </si>
  <si>
    <t>AIS301</t>
  </si>
  <si>
    <t>Aix en Provence</t>
  </si>
  <si>
    <t xml:space="preserve">Explore Aix en Provence, the Capital of Provence.  As you walk along the Cours Mirabeau, this beautiful tree-shaded avenue, you will find it is the hub of Aix.  A verdant tunnel of foliage protects against the hot Provençal sun. Built in the 17C on the site of the medieval ramparts, the Cours Mirabeau originally had no shops or boutiques.  On the right side stand the aristocratic façades of the old hotels with their finely carved doorways and wrought-iron balconies supported by caryatids or atlantes from the Puget School.
See the moss-covered fountain dating from 1734.  It’s natural which gushes out at 34°c (93° F), was appreciated by the Romans some 2000 years ago for its healing properties.  Saint Sauveur Cathedral: A curious building where all styles from the 5C- 17C are to be seen side by side. The Romanesque nave... The baptistery of the Merovingian period...The Triptych of the Burning Bush...The Flamboyant Gothic part...
Your guided tour will be followed by some free time before driving back to Cassis.
Note:  Medium Activity </t>
  </si>
  <si>
    <t>AIS302</t>
  </si>
  <si>
    <t>Cassis &amp; Calanques</t>
  </si>
  <si>
    <t xml:space="preserve">Cassis a small fishing port, is nestled in a limestone sharp cut little bay, a typical landscape of this area called “Calanques” or creeks. 
The creeks of Cassis extend to Marseille, and the city is also located in the heart of the Calanques National Park. Steep cliffs are so sharp that some Calanques are only accessible by sea. 
Today, you will discover by a little boat the Calanques of Cassis and be surprised and amazed by the beautiful scenery. After your return of the approx. 2 hours cruise your guide will take you to a walking tour to have an overview of this village. And you will enjoy some free time before to walk back to ship or stay in town.
Note:  Moderate Activity.  This land experience is not wheelchair accessible. </t>
  </si>
  <si>
    <t>AIS303</t>
  </si>
  <si>
    <t>Hiking of Cassis</t>
  </si>
  <si>
    <t xml:space="preserve">Hiking the Calanques of Cassis. Inhabited since Roman times, Cassis today is a lively Provencal village. Nestled along the Mediterranean coast, between the port of Marseille and the city of La Ciotat.   Cassis is a small fishing port, in the middle of Calanques, cliffs so steep, that some Calanques are only accessible by sea.
Follow your instructor for a breathtaking exploration of the protected Natural Park of Calanques.
Leaving the pier, you will head towards the Peninsula on a path called “walk of Little Prince”. You will see the Mediterranean Pine Forest and the first Calanque called Port Miou.
You will enjoy great spots over the turquoise sea and the white cliffs.
Your instructor will make an explanation of this amazing vegetation and the nature all around. The landscape is covered by the Garrigue, a combination of low strong-smelling herbs and bushes. Enjoy a refreshment of local products before starting your walk forward to the bay of Cassis.  
Note:  Strenuous Activity. This land experience is not wheelchair accessible. </t>
  </si>
  <si>
    <t>AIS304</t>
  </si>
  <si>
    <t>Castellet &amp; Wine tasting</t>
  </si>
  <si>
    <t>no</t>
  </si>
  <si>
    <t xml:space="preserve">Departing from Cassis, you will join the Castellet, a typical Provencal hilltop village. Perched on a wooded hill above the vineyards, this remakable stronghold, formerly owned by the Lords of les Baux, has well preserved ramparts, a carefully restored 12 C church,a castle dating back in part to the 11C.
Entering by two fortified gates “Le portail” and “Le Portalet”, you will start the visit walking around the narrow streets up to the Castle, now home to the town hall. You will see the St Sauveur church with its proud displayed windows, before joining the “Trou de Madame” from where you will enjoy an attractive view inland towards Ste Baume and Paul Ricard Circuit. Time at leisure to explore the arts and craft workshops –painting, pottery.  Then you are invited to visit a famous vineyard and taste a local wine, before to drive back to ship.
Note:  Medium Activity.  This land excursion is not wheelchair accessible. </t>
  </si>
  <si>
    <t>AIS398</t>
  </si>
  <si>
    <t>AIS399</t>
  </si>
  <si>
    <t>St. Tropez (Town), France</t>
  </si>
  <si>
    <t>STP301</t>
  </si>
  <si>
    <t>St. Tropez Exploration</t>
  </si>
  <si>
    <t xml:space="preserve">Meet your guide for an insightful exploration of the village of St. Tropez.  Begin at the pier passing by the famous café “Senequier”.  Pause for a view of of the tiny bay.  Strolling the narrow streets, come to the heart St Tropez with the square of the Town Hall representing the Republic and the French Revolution from 1789.
Then continue to the church of St Tropez named after the martyr “Saint Tropez”. Visit of the church and listen to the explanation of the legend of St Tropez. Stroll through the by-streets and narrow streets, see the small authentic squares where most of them have an elm, which is the symbol of the freedom.
After the effort of walking uphill you will reach the top of the village to enjoy breathtaking views. A great panorama overlooking the village of St Tropez with its red rooves and the deep and strong blue of the Mediterranean Sea. 
St Tropez is not only a little harbor but also a village where art has played an important role.  Three of the most important movements in painting of the 20th century have begun here. Fauvism, the Fauvism with Matisse and Derain, the Pointillism with his precursor Signac and the Nabis with Bonnard and Vuillard. 
Following your guided walk, you may opt to remain in town. 
Note:  Moderate Activity.  Comfortable walking shoes are recommended. </t>
  </si>
  <si>
    <t>STP302</t>
  </si>
  <si>
    <t>St. Tropez Hike</t>
  </si>
  <si>
    <t xml:space="preserve">Experience the beauty of the Cote D’Azur on this three – four hour nature walk along trails that truly inspire with spectacular views.  
In addition to admiring the rugged landscape and spotting rustic, modest abodes, you will glimpse luxurious villas that serve as enviable escapes for French and international vacationers. Prior to returning to the ship, enjoy a stop for refreshments. 
If you wish, you may remain in St-Tropez for independent exploration before re-boarding the ship.
Notes.  Strenuous activity.  Guests must be a minimum of 7 years of age in order to participate. As this excursion involves three to four hours of hiking over rocky, sandy, uneven and hilly surfaces, it is recommended only for guests who are physically fit. Summer heat and sun can be intense. It is recommended that guests wear sunscreen, a hat and flat, comfortable hiking shoes or boots. The order of sights visited may vary. 
</t>
  </si>
  <si>
    <t>STP303</t>
  </si>
  <si>
    <t>Provence Panorama of “Corniche des Maures”</t>
  </si>
  <si>
    <t xml:space="preserve">Scenic delights are provided at each twist, turn and bend. ‘Mauro’, the Provençal word applied to dark forests, aptly describes this enchanting wooded mountain range with its shady valleys and wild ravines. </t>
  </si>
  <si>
    <t>STP304</t>
  </si>
  <si>
    <t>Gassin Exploration &amp; Wine Tasting</t>
  </si>
  <si>
    <t xml:space="preserve">Marvel at the sun-washed scenery of mountains and vineyards as you travel to Gassin With its narrow, winding streets and shuttered, pastel-hued buildings, the quaint village reveals typical, Provencal character. However, you will soon discover what makes Gassin stand quite literally apart from other French towns. Perched high on a rock just a few miles from the sea, Gassin affords magnificent views of the Gulf of St-Tropez. </t>
  </si>
  <si>
    <t xml:space="preserve">Monte Carlo, Monaco </t>
  </si>
  <si>
    <t>MON301</t>
  </si>
  <si>
    <t>Walking in the Principality &amp; Oceanographic Museum</t>
  </si>
  <si>
    <t xml:space="preserve">From the harbor walk up to the Rock to reach the Oceanographic Museum.
The Oceanographic Museum is a museum of marine sciences in Monaco-Ville, Monaco. It is home to the Mediterranean Science Commission. This building is part of the Oceanographic Institute, which is committed to sharing its knowledge of the oceans.
Inaugurated in 1910 and built on the side of Monaco’s legendary Rocher, the Oceanographic Museum founded by H.S.H. Prince Albert II of Monaco’s great-great-grandfather Prince Albert I has been watching over the oceans for more than a century. 
Continue your stroll through  this tiny principality which has been under the rule of the Grimaldi family for most of the period since 1297.
Just being here will fill your soul with sweet memories of such a fairy tales place where a beautiful movie star can meet her prince. The guided walking tour through the narrow streets will take you past the Cathedral containing the tomb of Princess Grace &amp; Prince Rainier III and the exterior of the Prince Palace (No inside visit).  
Note:  Moderate Activity.  Comfortable Walking shoes are recommended. </t>
  </si>
  <si>
    <t>MON302</t>
  </si>
  <si>
    <t>Eze &amp; Villa Rothschild</t>
  </si>
  <si>
    <t>From Monaco along the Moyenne Corniche, a broad modern road taking large sweeping curves into the delightful Mediterranean countryside, you will arrive at the amazing village of Eze, a prime example of a hill village. It clings like an eagle's next to a rock spike towering 1401 feet over the sea. On foot you will enter the 14th century double gateway with crenellations. The sentry walk leads into the steep narrow streets, sometimes running beneath the carefully restored houses which are now smart boutiques or artists' studios. 
From here, continuing on the road which offers you a contrast of rocky cliffs and the sea the bus continues to Nice, where a photo stop will be offered at Mont Boron, before you will join Saint Jean Cap Ferrat, the rugged promontory boasting many palatial villas. At Cap Ferrat you will visit the museum "Ile de France” built by Beatrice Ephrussi de Rothschild in the early 20th century. This superb villa houses a priceless collection that the Baroness Béatrice Ephrussi de Rothschild assembled throughout her life.  Inspired by the great Renaissance residences of Venice and Florence and surrounded by seven gardens of different themes, the villa contains an exceptional collection of porcelain, furniture, carpets, tapestries, and canvases displayed throughout the apartments of Madame de Rothschild. After a guided visit you will enjoy some time at leisure. A tea room &amp; souvenir shop is at disposal, before returning to Monaco by the lower Corniche.
Note:  Moderate Walking.  This land experience is not wheelchair accessible.  There is extensive walking in Eze.</t>
  </si>
  <si>
    <t>MON303</t>
  </si>
  <si>
    <t>Cannes, Grasse &amp; St Paul de Vence</t>
  </si>
  <si>
    <t xml:space="preserve">During this full day exploration you will discover the more scenic and artistic locations of the famous French Riviera. After leaving the tender pier your coach joins the motorways to proceed west to the glittering enclave of Cannes, hosting the movie stars during film festivals. A brief stop at elegant La Croisette Avenue, with its famous hotels and shops along the Rue d’Antibes. 
 Leaving Cannes you turn inland to Grasse, birthplace of the French perfume industry, for a guided tour of a perfume factory. You'll learn how flowers are boiled and the essence condensed in one of the world oldest distillation processes. During your visit you will also have an opportunity to shop for a short time in the factory’s outlet. 
     Then your coach will drive a part of the Gorges du Loup canyon enroute to Saint Paul de Vence, the meeting place of artists and stars, where lunch will be served at a local restaurant.
Your exploration of this 16th century walled village begins in the early afternoon. Discover the village, typical of the fortified villages guarding the frontier, has retained much of its medieval appearance, its ramparts remaining remarkably intact to this day. There you will have an opportunity to stroll through the narrow, cobblestone lanes exploring the many wonderful boutiques and art galleries before returning to the ship.
Note:  Moderate Activity.  There is walking over cobbled streets in St. Paul de Vence The walk from the bus park in St Paul de Vence is approximately 0.5 miles uphill over even surfaces. The village is composed of cobblestone streets. This land experience is not wheelchair accessible.  </t>
  </si>
  <si>
    <t>MON398</t>
  </si>
  <si>
    <t>MON399</t>
  </si>
  <si>
    <t>Santa Margherita Ligure, Italy</t>
  </si>
  <si>
    <t>ALOSCHI</t>
  </si>
  <si>
    <t>Antonella Aloschi</t>
  </si>
  <si>
    <t>antonella@aloschibros.com</t>
  </si>
  <si>
    <t>marilu@aloschibros.com</t>
  </si>
  <si>
    <t>SMG301</t>
  </si>
  <si>
    <t>Santa Margherita Highlights</t>
  </si>
  <si>
    <t xml:space="preserve">The resort of Santa Margherita Ligure is one of the most attractive and charming in the Riviera di Levante - the eastern half of the Ligurian coast in north-west Italy: 
Your introduction to Santa Margherita begins  along the sea front promenade with its beach, lively harbor and brightly colored houses. Come upon the the Basilica di Santa Margherita d'Antiochia. This church has its origins in the 13th century, but was rebuilt in the 17th century and the facade and right belltower in baroque style added in the 18th century. Next to the church is the Villa Durazzo-Centurion, which is surrounded by a lovely garden in typical Italian style. On your return to the village center, enjoy a local artisanal ice cream.  
Note:  Moderate activity.  Comfortable walking shoes are recommended. </t>
  </si>
  <si>
    <t>SMG302</t>
  </si>
  <si>
    <t>Beautiful Cinque Terre</t>
  </si>
  <si>
    <t xml:space="preserve">Although “Cinque Terre” is Italian for five lands, the name actually refers to the five picturesque villages of Monterosso al Mare, Vernazza, Corniglia, Manarola and Riomaggiore that sit like little jewels along the Ligurian coastline and together count as a unique UNESCO World Heritage Site. 
At first you will enjoy the exclusive visit of Manarola with their characteristic landscapes and colors. Then boarding a boat, travel to Vernazza, considered to be the prettiest.  It is time for lunch at the exclusive convent, Eremo della Maddalena.   Enjoy some of the gastronomic jewels of this region in a beautiful setting. 
Continue to Monterosso al Mare, the area’s oldest and most famous village. After, review all the memories of the day during the journey back to Santa Margherita.
Note:  Strenuous activity.  Comfortable walking shoes and clothing is recommended. This land experience is not wheelchair accessible. </t>
  </si>
  <si>
    <t>SMG303</t>
  </si>
  <si>
    <t>The Three Pearls of Paradise Gulf</t>
  </si>
  <si>
    <t>As you cruise the Portofino coast, admire the rich foliage of an area currently designated as a natural reserve. Start your experience with a short drive to the nearby seaside town of Rapallo. Upon arrival, stop briefly to enjoy light refreshments at a local cafe and photograph vividly hued buildings surrounded by lush palm and olive trees. As you stroll through town, view a 16th-century castle that was built as a defense against the Saracen raids. Originally, this complex was connected to the land by a single span Roman bridge. According to legend, Hannibal crossed over this bridge during his invasion of Italy. Drive back to Santa Margherita and admire its waterfront, shared by both rustic fishing boats and luxurious yachts, as you leisurely stroll along its picturesque streets. Lastly, as you cruise the Portofino coast, admire the rich foliage of an area currently designated as a natural reserve. Once in Portofino, enjoy a walking exploration of this colorful seaside village. Wind your way through the bustling Piazzetta and walk uphill to the Church of St. George. It is thought that the bones of the dragon-slaying saint are buried on site. From here, admire breathtaking vistas of the Tigullio Gulf. Return to the center of Portofino and enjoy some leisure time. The return trasnfer to Santa margherita will conclude the experience.</t>
  </si>
  <si>
    <t>SMG304</t>
  </si>
  <si>
    <t>Hiking to Portofino</t>
  </si>
  <si>
    <t xml:space="preserve">Meet your guide at Santa Margherita pier and board a minivan for a ride up to Nozarego, where you will set out on a hike to beautiful Portofino. 
The path leads through the Mediterranean flora, vineyards and olive groves. Vegetation hugs the medieval dwellings and cliffs drop off to the crystal clear sea making this one of the most fascinating locations of the Riviera. At Molini, stop at a restored olive oil mill which now houses a small museum in one room and a café. Enjoy a sample of local white wine with a slice of focaccia bread before continuing your hike past elegant villas nestled among luxuriant vegetation of tropical plants and olive
trees. Upon reaching Portofino, you’ll have some free time before boarding the minivan for the ride back to Santa Margherita.
Note:  Strenuous activity. 
Please note: Please realistically assess your physical fitness and ability prior to booking. The route of the hike may vary depending on weather and path conditions. Duration depends upon the fitness level of the group. </t>
  </si>
  <si>
    <t>Livorno (Florence, Pisa, Lucca), Italy</t>
  </si>
  <si>
    <t xml:space="preserve">Ludovica Benedetti </t>
  </si>
  <si>
    <t>livorno@aloschibros.com</t>
  </si>
  <si>
    <t>LIV315</t>
  </si>
  <si>
    <t>Panoramic Livorno</t>
  </si>
  <si>
    <t xml:space="preserve">Discover the history and peculiarities of Livorno. Begin your exploration from the city center.  The itinerary covers several centuries of Livorno's history and it will take you through the most colorful district named "New Venice" which is a labyrinth of canals, waterways and bridges encompassing sights that include the Fisherman Harbour, New Fortress, Republic Square, Santa Caterina Church. You will stop at Old Fortress to take a guided exploration of the site.
Continue your journey along the Livorno seaside, home of other important parts of the city history such as Mascagni Terrace, the Navy and the Liberty Villas. Relax on your seat while you listen to all commentaries of your guide, before returning to the port
Note:  Easy Activity.  There is moderate walking over cobbled streets.  This experience is not wheelchair accessible.  Comfortable walking shoes are recommended. </t>
  </si>
  <si>
    <t>LIV316</t>
  </si>
  <si>
    <t>Tuscan Wine Tasting at Villa Varramista</t>
  </si>
  <si>
    <t>Enjoy sampling award-winning Tuscan Wines while visiting Giovanni Agnelli’s wine estate, Varramista. Designed by Bartolomeo Ammannati, the famous Florentine sculptor, Varramista has been the gathering place for famous people from the international artistic, cultural, and business sectors for centuries. Now owned by the Vespa and Fiat mogul, Giovanni Agnelli, the estate is a destination for wine enthusiasts from around the world.
Depart the pier for the scenic, approximate one-hour drive to Varramista. En route, our guide will provide commentary as we pass through the countryside and take in splendid vistas of the cypress trees, olive groves, vineyards and gently rolling hills. 
Upon arrival, we take a guided tour of the estate and its beautiful gardens Afterwards, we head to the cellars and enjoy a tasting of the award-winning Varramista wines produces from the region’s Sangiovese and Syrah grapes. 
Please note: This tour requires a moderate amount of walking un uneven surfaces and with approximately 20 steps to negotiate in the cellars. This program is not recommended for guests with limited mobility or for those who utilize a wheelchair. Guests must be able to embark/disembark the coach via steps. Minimum age to participate is 18 years old.</t>
  </si>
  <si>
    <t>LIV303</t>
  </si>
  <si>
    <t>Cycle the Walls of Lucca</t>
  </si>
  <si>
    <t xml:space="preserve">Explore the Old-World beauty and landmarks of Lucca in an active half-day bicycle excursion
We depart the pier for the 45-minute drive to Lucca. Known as the 'Tuscan open-air museum', Lucca has managed to maintain its medieval charm. Motorcars have been almost completely banned inside the town walls, making it the ideal biking location. 
Upon arrival we proceed to the bike rental center. After receiving our safety, cycling and tour instructions, we start out on our two-hour guided bicycle tour of Lucca. Midway through, we will stop for a light picnic on the medieval walls of Lucca.
Throughout out day, stops are made at some of the most beautiful and popular landmarks in the city; Piazza San Michele, Piazza del Mercato Piazza dell'Anfiteatro, the Roman Amphitheatre, San Martino Cathedral and San Frediano Church, 
Following our exploration tour, free time is available for shopping and independent exploration, or to simply relax and enjoy a coffee in an open-air café. At the conclusion of our visit, we re-board our coach and return to Livorno. 
Note: Moderate activity. This tour involves an bicycling for approximately 90 minutes and a moderate amount of walking, over cobbled streets. This land experience is recommended to guests who are in good physical condition, and able to ride a bicycle for long distances. This land experience is not wheelchair accessible.  Bicycles and safety helmets are provided and must be worn the entire time whilst bicycling; smaller bicycles and helmets are available for children. 
Comfortable walking shoes are recommended.  </t>
  </si>
  <si>
    <t>LIV317</t>
  </si>
  <si>
    <t>Truffle Hunting in Tuscan Countryside</t>
  </si>
  <si>
    <t xml:space="preserve">Tuscany is probably the most important region in Italy for truffle production. Today, with only a limited number of guests, we take part in truffle hunting with our highly trained and experienced truffle dog, followed by a delicious meal using the truffles found that morning.
On arrival at the farm, we head to the countryside by horse and carriage and soon after start searching for truffles.  We’ll follow the dog hurriedly through the forest as he sniffs about and experience the surge of excitement as he starts digging for this edible treasure.
Once found, we return to the farmhouse where we are treated to a delightful organic meal, hand made by the owners, Davide and Francesca. Our gourmet lunch will be accompanied by 3 different Tuscany wines, including the sweet wine Vin Santo and tasty Cantuccini biscuits.
Take some time to enjoy countryside views and the company of the farmers before returning to the ship.
Note:  Easy activity.  There is some walking over uneven ground and some steps.  This land experience is not wheelchair accessible. </t>
  </si>
  <si>
    <t>LIV398</t>
  </si>
  <si>
    <t>LIV399</t>
  </si>
  <si>
    <t>Cruising the Tyrrhenian Sea</t>
  </si>
  <si>
    <t>Civitavecchia (Rome), Italy</t>
  </si>
  <si>
    <t>CVV601PST</t>
  </si>
  <si>
    <t>Duomo &amp; Lake Como</t>
  </si>
  <si>
    <t>3-4</t>
  </si>
  <si>
    <t>Day 1:  Upon arrival at the airport in Milan, be greeted by our representative, it’s a picturesque 90-minute drive by private vehicle to Lake Como. The beautiful passing scenery is just a hint at what awaits you. Arriving in the charming town of Bellagio.
Check in and relax before dinner at your hotel. The rest of the evening is at your leisure.
Overnight at Hotel Villa Serbelloni (or similar) -  Lake Como;
Day 2:  
Take your time with a leisurely breakfast before meeting your guide. Depart for a walking tour of Bellagio, then head to the local pier for a 3hrs Lake Como Cruise, stopping at Villa Carlotta or Balbianello (based on availability). Once onboard your boat, sit back, soak up the landscape, and enjoy old family and regional tales as told by your local host. While onboard, you will also enjoy an aperitif.
Continue the cruise to reach Como. Arrive in Como and Lunch at local restaurant. Proceed for a walking tour of the historic center and learn about silk making, a specialty of this area.
On this final evening in Lake Como, enjoy dinner at the hotel and spend the remainder of your last night as you wish 
Overnight at Hotel Villa Serbelloni (or similar)  -  Lake Como
Day 3:  
After breakfast, you will check-out of the hotel &amp; be transferred to Milan.
Your discovery of one of the world’s design and fashion capitals begins the moment you will be met at Milan by your local guide, visit to the Duomo and enjoy view from its Terrace. Start a wonderful walking tour of the city Centre, including Brera district and Palazzo Sforzesco.
Lunch and the rest of the afternoon is at your leisure.
Dinner at local restaurant in Milan within hotel walking distance.
Overnight at Hotel in Milan;
Day 4:
After breakfast, you will check-out of the hotel &amp; be transferred to the Milan train station to catch the fast-train 3,5hrs to Rome, where, upon arrival, you will be transferred to your hotel for check in and relax. 
Lunch at leisure;
After lunch, meet your local English Speaking Guide in the hotel Lobby for an afternoon walking Tour through the major Squares &amp; Fountains of Rome. You will start your walking tour from the Spanish Steps. Completed in 1726, the steps create one of Rome's most dramatic and distinctive landmarks. You'll have a brief time there for photos before continuing to the Trevi Fountain where you will be able to "toss a coin in the fountain" ensuring your return to Rome. View the Pantheon from the outside and have the possibility to see the tomb of Raphael independently. Walk through the square said to be the most beautiful in Rome, Piazza Navona. You can photograph the Fontana dei Quattro Fiumi, a fountain sculpted by Bernini representing the four great rivers of the world.  
Dinner at local restaurant in Rome within hotel walking distance.
Overnight at Hotel in Rome;
Day 5:
After breakfast, you will check-out of the hotel, meet in the Hotel lobby your English speaking guide and star your private  tour visiting  the “Vatican City with Sistine Chapel &amp; St Peter’s Basilica”, the smallest state in the world. 
This first part of the tour will include the visit of the Vatican Museum including the Raphael Rooms, over one thousand rooms and galleries contain thousands of amazing treasures collected by the Pope's throughout the centuries. You will have time to only see a portion of the many beautiful pieces of work. Then, you'll visit the Sistine Chapel, highlighted by Michelangelo's masterpieces, the impressive frescoes, including the "Last Judgment". Finally, you'll see St. Peter's Basilica, the largest church in the world. Among the many fine pieces of art and mosaics on display are Michelangelo's "Pieta" and the beautifully carved Bernini Pulpit. 
Lunch at local restaurant.
After lunch re-board again your Vehicle and be transferred to Civitavecchia Pier to board the Vessel;
Note:  Strenuous Activity.Intense walking involved with approximately 45 steps and endure extended periods of standing.
Notes: Strict dress code is enforced in the Vatican Museum (Sistine Chapel) and St. Peter's Basilica. Short pants, tank tops and revealing clothing are not acceptable. Guests may be required to check large bags, backpacks, video cameras and/or personal water bottles at designated check points. Flash photos are not permitted in the Vatican Museum. Video and photography are not permitted at any time in the Sistine Chapel. Kindly be also aware that in case of ongoing service mass, St. Peter’s Basilica might close at any time, with no advice, for security reasons, In this case the guide will make an outside explanation and you can enjoy free time in St. Peter’s square.</t>
  </si>
  <si>
    <t>CVV602PST</t>
  </si>
  <si>
    <t>Rome &amp; Tuscan Flavors</t>
  </si>
  <si>
    <t>Day 1 
After arriving in Rome, you will be greeted at the airport and transfer to your luxury hotel for check-in. 
The rest of the afternoon is at your leisure.
Dinner at local restaurant in Rome within hotel walking distance.
Overnight at Hotel in Rome.
Day 2
After breakfast, you will check-out of the hotel, meet your Tour Escort and Driver and be transferred to Castello di Verrazzano vinery, located in Greve in Chianti, in the heart of the Chianti Classico area, between Florence and Siena. 
Visit Castello di Verrazzano and wine tasting, accompanied by local specialities.
Remained unchanged within its boundaries for over 1000 years, the estate of 230 acres owns 52 hectares of vineyards at altitudes between 260 and 420 meters above sea level, in a stony soil rich in limestone. The existing 52 hectares of vineyards are divided into single vineyards located on the more suited ground with the best properties and microclimate. The grapes used are mostly red grapes, among which Sangiovese clearly stands out, along with other varieties including Merlot, Canaiolo, Cabernet Sauvignon and Colorino, and only a small percentage of white grapes like Trebbiano Toscano, Traminer and Malvasia lunga del Chianti. 
Following your winery visit, transfer to Badia a Coltibuono Estate (or similar), check in and relax. 
Located on the hillside of Monti del Chianti, outstanding Badia a Coltibuono has belonged to the Stucchi Prinetti family since 1846. Considered the pioneers of Chianti, the family has successfully nurtured their grapes over the years and produce a number of notable wines, including excellent Sangiovese varietals and of course, Chianti. They are also known for producing olive oil.  The villa that was once a monastery is open to guests and is a popular destination for those on holiday.  
The rest of the afternoon is at your leisure.
Degustation Dinner at Badia a Coltibuono
Overnight at Badia a Coltibuono;
Day 3
After breakfast, meet your Tour Escort and Driver and be transferred to Siena for a guided walking tour around the Historic City Centre. Enjoy learn about the traditional Palio race, visiting one of the “contrada” museums.
Siena, located in the heart of Tuscany and surrounded by hills, is one of the most beautiful medieval cities in Italy.
The fulcrum of the city is the famous Piazza del Campo, with its particular shell shape, where the famous Palio (a passionate horse race) take place every year.
Free time for shopping and lunch;
After the visit of Siena drive to San Gimignano for a visit of the town declared by UNESCO to be part of the World's Architectural Heritage.  
San Gimignano is loved particularly because of its ancient shape, when you go in through the gate  you feel protected by the walls of this old village, it's like traveling to the past, and somehow we can feel a magic energy that remains there, it's really a very special place. 
Learn about the Italian Gelato at Dondoli’s workshop (World’s Champion of Gelato makers)
Re-board your vehicle and drive back to Badia a Coltibuono;
The rest of the afternoon is at your leisure.
Dinner at Badia a Coltibuono
Overnight at Badia a Coltibuono;
Day 4
After breakfast, you will check-out of the hotel &amp; be transferred to Terme di Saturnia for a relaxing morning in the natural springs. 
Saturnia is famous for its thermal baths (the water gush out from the cliffs at a rate of 800 liters per second and at a temperature of 37,5° C).
Lunch at Local restaurant;
Drive to Civitavecchia Pier to board the Vessel;
Special Note: The activities on this tour includes a significant amount of walking/standing and some steps and uneven surfaces. The tour is not available to wheelchair guests or those with other physical limitations. Participants under the age of 18 years old will not be permitted to take part in the wine tastings. We recommend wearing weather appropriate comfortable clothing; flat, sturdy walking shoes with a closed toe; a sun cap; sunglasses and sunscreen</t>
  </si>
  <si>
    <t>CVV303</t>
  </si>
  <si>
    <t>Vatican Behind the Scenes</t>
  </si>
  <si>
    <t>4-9</t>
  </si>
  <si>
    <t>IN TRANSIT TOUR</t>
  </si>
  <si>
    <t>Discover the wonders of the Vatican, the Vatican's charming city and gardens.
Depart from your ship for an approximate one-hour and 30 minutes coach ride from Civitavecchia to the Vatican City. Visit the world famous Vatican Museum, where an exceptional collection of artwork from every era is on display. Over one thousand rooms and galleries contain thousands of amazing treasures collected by the Popes throughout the centuries. You will have time to only see a portion of the many beautiful pieces of work. You will reach an exclusive access to the Vatican City to discover the beauty of the Vatican Gardens which have been a place of quiet and meditation for the popes since 1279 when Nicholas III moved his residence back to the Vatican from the Lateran Palace. 
During the walking tour of the Vatican Gardens you will see the House of Pope Emerito Ratzinger, the Fontana dell’ Aquilone (great fountain with special water games alimented by an hydraulic system using the force of gravity with NO Pumps), a piece of the original Berlin wall - it was donated to the Vatican when it was dismantled in 1989, Vatican Radio Station (projected and inaugurated by Guglielmo Marconi in 1931, the inventor of Radio Communications), - St.Peter’s Statue looking St.Peter’s Basilica from behind, great position to see the Cupola from a very singular prospective and the nearest point to the Cupola. From here you can also see the Sistine Chapel, Vatican Government Palace, Vatican Train Station, Accademy of Science (used to meet with many scientists that where going to present to the Popes the new inventions), Casina di Pio IV (former summer place of the Popes). Then, visit the Sistine Chapel, highlighted by Michelangelo's masterpieces and the impressive frescoes, including the "Last Judgment." . At the end of your visit, leave this fascinating place and walk to St.Peter’sBasilica. Not everybo knows that inside St. Peter’s there are no paintings at all: its walls are decorated with spectacular mosaics. Guided tour of St. Peter’s Basilica with a photo opportunity by the famous Michelangelo’s “Pietà”, the main altar with the bronze Bernini’s Baldachin.
At the end of this visit, enjoy a brief free time at St. Peter’s Square before heading to a local restaurant for lunch.
After lunch you can relax and enjoy a panoramic drive of the Eternal city before returning to the ship.</t>
  </si>
  <si>
    <t>CVV398</t>
  </si>
  <si>
    <t>CVV399</t>
  </si>
  <si>
    <t>WNA220514</t>
  </si>
  <si>
    <t>10-Night Rome to Nice</t>
  </si>
  <si>
    <t>CVV601PRE</t>
  </si>
  <si>
    <t>CVV602PRE</t>
  </si>
  <si>
    <t>At Sea</t>
  </si>
  <si>
    <t>PRJ301</t>
  </si>
  <si>
    <t>Capri Town</t>
  </si>
  <si>
    <t>Explore the legendary island of Capri, loved by writers, poets, actors and actresses who have given it the reputation of "the island of love
In the morning, guests will reach Capri village and follow the guide on the short walk to the Augustus Gardens.  From the park’s spectacular vantage-point, view the Marina Piccola and the legendary Faraglioni Rocks, three enormous rocks that protrude from the blue waters of the Tyrrhenian Sea.  Leaving the Augustus Gardens, visit the famous shopping street of Via Camerelle and the central square, or ‘Piazzetta’. Aftrwards, enjoy free time before proceeding by funicular to the main port.</t>
  </si>
  <si>
    <t>PRJ302</t>
  </si>
  <si>
    <t>Highlights of Capri &amp; Wine Tasting</t>
  </si>
  <si>
    <t>You will meet you guide at the pier side for an unforgettable day in the Capri area, tasting and discovering the flavors of wine and traditional Italian food. Once at the pier you will take a short walk to the nearby mini coaches, which will take you to the higher village of Anacapri. Here you will explore the Mt Solaro taking the chair lift up and down for a boasting breathtaking view of the bay of Naples. After your free time, board the mini coaches and drive to the La Scala Fenicia Vineyard. The island of Capri was once a favorite destination of the Romans. Part of that history can be seen in the wine cellar of Scala Fenicia, built inside an ancient Roman cistern. Its thick walls and vaulted ceiling provide an ideal climate and temperature for wine preservation. You will experience Roman wine history first hand, and taste delicious Capri wines while inside a Roman Cistern.
Notes: 
Please wear comfortable walking shoes. When Capri is the first port of call on the itinerary; this tour needs to be prebooked on the website prior to embarking the Ship.</t>
  </si>
  <si>
    <t>PRJ303</t>
  </si>
  <si>
    <t>Capri Sunset Cruise</t>
  </si>
  <si>
    <t xml:space="preserve">After tendering ashore, board a private motorboat and enjoy a circumnavigation of the island at sunset. While cruising, enjoy snacks and aperitif on the motorboat. </t>
  </si>
  <si>
    <t>Amalfi (Ravello), Italy</t>
  </si>
  <si>
    <t>AMA306</t>
  </si>
  <si>
    <t>Amalfi Highlights</t>
  </si>
  <si>
    <t xml:space="preserve">Our walking tour starts from the seaside promenade Via delle Repubbliche Marinare to Piazza Municipio also called “Campolillo”, the ancient quarter of St. Angelo intra Moenia ( within the walls) passing through the tiny alleyways of Moorish Amalfi. Continue to the “Alley Trap” where the enemies of Amalfi were attracted and eliminated. A few paces ahead and we find the secondary entrance to the Cathedral of St. Andrew, which we pass by following the narrow passage St. Andrea. 
Visit this monumental complex: the Bell Tower, the Cloister of Paradise, the Basilica of Crucifix, with its frescoed chapels and the museum with sacred treasure, The Crypt, built in 1206 to hold the sacred remains of St. Andrew Apostole, the Moorish stlyle Cathedral, which features stunning 11th century bronze door from Constantinople. 
Continue our stroll through the historic center of Amalfi, passing by the Santa Maria Maggiore square and the Supportico Rua to Piazza Santo Spirito where you can admire the remains of an ancient palace with medieval Venetian style balcony and the characteristic fountain "Capa e ciuccio" (Donkeys head) so-called as the mules returning from the Valley of the Ironworks were watered there. Today in the fountain has been placed a very impressive Nativity. 
Continue on to the Amalfi’s Paper Museum, located in a XIV century medieval paper-mill and which hosts machineries and instruments used in the ancient paper-mills. The ancient technologies, restored and active, reconstruct the entire production cycle of the paper. Among the century-old tools in the Museum it is possible to admire the ancient wooden mauls, operated by an hydraulic wheel; the press used to remove the water in excess from the paper; the continuous printing machine. The Museum gives also the opportunity of assisting the handmade paper production and the functioning of the ancient water-mills, moved by the waters of the Canneto torrent. 
After the visit, stroll through the west side of the old town to the square where once stood the Palace of the Doges. Our walking tour concludes in Piazza Duomo, dominated by the impressive façade of the St. Andrew Cathedral. 
Please note: There is extensive walking in the city center and steps leading to visit the Cathedral.  Comfortable walking shoes are recommended.  </t>
  </si>
  <si>
    <t>AMA302</t>
  </si>
  <si>
    <t>Ravello Exploration</t>
  </si>
  <si>
    <t xml:space="preserve">Discover the perched village of Ravello including two notable attractions: the exceptional gardens at Villa Cimbrone and Villa Rufolo.
Perched on a 350-foot-high cliff overlooking the Gulf of Naples, is the small scenic village of Ravello. Travel by minibus up the mountain on this Yachting Land Adventure to discover Ravello's charms. 
Upon arrival, walk uphill from the parking area to Villa Cimbrone for a visit to its celebrated English-style gardens. Primarily designed by Vita Sackville-West at the turn of the last century, the grounds surrounding the villa (now a hotel) feature a fragrant rose garden, marble busts and sweeping views from the Terrace of Infinity and a number of statues. Then, walk back into town for lunch the Hotel Caruso, a heavenly retreat between sea and sky, set on a cliff edge 1,000ft above sea level, considered a real private balcony over the Amalfi Coast. 
After lunch, walk with your guide through this lovely village where you can explore its shops and visit Villa Rufolo, home to composer Richard Wagner during his visit in 1880. The serene gardens and Moorish cloisters are said to have inspired part of his opera, Parsifal.
At the end of your visit of this lovely village return to Amalfi and your ship. 
Note: Guests must be able to walk approximately 1.5 miles (approximately 1 ½ hours) over various surfaces of cobblestone streets with several steps and steep inclines. Comfortable clothing and walking shoes are recommended. Dense traffic congestion can be anticipated and may affect the duration of the excursion. Tour order may vary between groups but always covering the mentioned sites. </t>
  </si>
  <si>
    <t>AMA303</t>
  </si>
  <si>
    <t>Hiking Valle delle Ferriere</t>
  </si>
  <si>
    <t xml:space="preserve">Set off alongside a local guide on a hike into the UNESCO World Heritage landscape of the Amalfi Coast. Drive to the panoramic Valle de Ferriere path. Trek through lemon groves and pass the ghostly remains of old mills and other relics of early industrialization. Climb into the hinterlands to find a dramatic landscape of cliffs, streams and waterfalls. Your guide will set a leisurely pace, stopping along the way to provide local insight and give you the chance to snap some photos. Descend back into Amalfi and pop into a quaint café to mix and mingle with the locals over a cold drink or frothy cappuccino.
Note:  There is approximately 2 miles of walking over cobblestone and natural surfaces and steps.  This land experience is not wheelchair accessible.  Comfortable, sturdy walking shoes are recommended. 
Notes: </t>
  </si>
  <si>
    <t>Positano, Italy</t>
  </si>
  <si>
    <t>POS305</t>
  </si>
  <si>
    <t>Positano Highlights</t>
  </si>
  <si>
    <t xml:space="preserve">Explore the charms of Positano on this informative walking tour. Meet your local guide at the pier and set off for a discovery of Positano’s colorful streets, shops and highlights. Walking uphill, you will travel through the heart of Positano, visit the cathedral, experience its quaint alleyways and see some famous scenic photo locations. Along the way you will also taste freshly made local products in Positano's markets and local bars. Then, proceed to a sandal shop and see Positano's elegant sandals being made right before your eyes. Afterward the adventure ends at the tender pier to rejoin the yacht; or you may wish to remain in the center of town for independent exploration.
Notes
Adventure only operates in the afternoon to avoid the morning congestion in Positano. 
Comfortable walking shoes re required.  There is walking uphill in Positano.  This land experiences is not wheelchair accessible. </t>
  </si>
  <si>
    <t>POS302</t>
  </si>
  <si>
    <t>Amalfi Coast by Private Boat</t>
  </si>
  <si>
    <t xml:space="preserve">Upon arrival on the pier, board a comfortable boat and cruise along the Amalfi Coast and towards the island of Capri, where your first view will be the intriguing Faraglioni rock formations. Once our sailor has taken you to the most beautiful caves of the island, an exciting natural show of light and color, you may dip into the water for a swim and then you can disembark at Capri and take some free time to explore the island on your own. 
Then, set course back to Sorrento peninsula, which is built almost vertically into the hillside. Have your camera ready, as the sight of these colorful houses covering the coastline from clifftop to water's edge is a shot you won't want to miss. Then you will sail by the Li Galli islets. Legend holds that it was here where Ulysses encountered the Sirens, who took the form of hens (thus the name "galli", or chickens) according to the Classical Greeks, not fish, as the story is now told. On the largest of the Li Galli islands, you can see the villa of the Russian dancer Rudolf Nureyev, today a venue for exclusive private events.  Then, disembark on the beach of the beautiful Nerano Bay, where you will reach the famous Michelin starred 4 Passi Restaurant, for a delicious lunch with wine. 
After lunch, re-board your private motorboat and return to Positano. </t>
  </si>
  <si>
    <t>POS303</t>
  </si>
  <si>
    <t>Valle delle Ferriere Path &amp; Amalfi</t>
  </si>
  <si>
    <t xml:space="preserve">Set off alongside a local guide on a hike into the UNESCO World Heritage landscape of the Amalfi Coast. Drive along the Amalfi Coast to the panoramic Valle de Ferriere path. Trek through lemon groves and pass the ghostly remains of old mills and other relics of early industrialization. Climb into the hinterlands to find a dramatic landscape of cliffs, streams and waterfalls. Your guide will set a leisurely pace, stopping along the way to provide local insight and give you the chance to snap some photos. Descend back into Amalfi and pop into a quaint café to mix and mingle with the locals over a cold drink or frothy cappuccino. Then, re-board your private transportation and return to the pier in Positano. 
Notes: 
•	Guests must walk approximately 2 miles over cobblestone and natural surfaces with inclines and steps.
•	Guests in wheelchairs and those with limited mobility should not select this tour.
•	Pregnant women and guests with back, neck or knee issues should not select this tour.
•	Consider physical fitness and medical history prior to selecting this tour.
•	Guests with cardiac or respiratory conditions, or other medical restrictions, should not select this tour.
•	Comfortable clothing and hiking or running shoes are recommended. </t>
  </si>
  <si>
    <t>POS304</t>
  </si>
  <si>
    <t>Kayak in Positano</t>
  </si>
  <si>
    <t xml:space="preserve">Hop aboard an ocean kayak for a fun coastal experience checking out the sea caves and cliffs off the coast of Positano. Meet your professional kayaking outfitters at the pier and get geared up for an exploration of this stunning coastline. If conditions allow, there may be opportunities to enter some of the fascinating sea caves in the area. You may also stop for swimming, cliff jumping or snorkeling.
Important notes:
Destinations visited are depending upon weather conditions and cannot be guaranteed. Maximum weight limit for a double kayak is 460 pounds and for a single kayak is 265 pounds. Participants should be able to swim and wear swimsuit under clothes, bring a towel, hat and wear sunscreen. </t>
  </si>
  <si>
    <t>POS398</t>
  </si>
  <si>
    <t>POS399</t>
  </si>
  <si>
    <t xml:space="preserve">Prefer to explore independently?  Enjoy discovering the destination at your own pace.  With your private guide and driver, you will have the flexibility to create your own personalized land experience in your private vehicle based on your interests. 
Vehicles – Private Car – capacity 2 guests – Minivans – capacity of 8 guests
Full day land experiences are approximately 8 hours. 
Please note: Private cars are ordered per vehicle.  The price includes vehicle, driver and English-speaking guide.  Entrance fees are not included. </t>
  </si>
  <si>
    <t>Sorrento (Pompeii), Italy</t>
  </si>
  <si>
    <t>RRO301</t>
  </si>
  <si>
    <t>Procida Island: Culture Capital</t>
  </si>
  <si>
    <t xml:space="preserve">Board your private motorboat for a beautiful trip through the Gulf of Naples to the beautiful and mysterious island of Procida, the smallest of the three islands in the Gulf of Naples, located between Capo Miseno and the island of Ischia. 
Procida is one of the very few places on the Tyrrhenian coast where ancient Mediterranean traditions related to fishing, agriculture and religion have been preserved intact for centuries, so much so that it has been nominated Italian Capital of Culture 2022. 
Upon your arrival on the island, you can walk along the port of Marina Grande, visit the many small stores of local crafts, and taste the famous Lingua di bue, the typical Procida's sweet made of puff pastry and filled with lemon cream. You can walk along the streets of the historic center - and discover the many lemon groves that are hidden behind each building facade - to finally reach the medieval village of Terra Murata - the oldest on the island, with its castle and the Abbey of San Michele Arcangelo - before continuing to the small port of Corricella. Famous all over the world for having been the main set of the movie "Il Postino" - produced, scripted and starring Massimo Troisi and winner of numerous international awards - Corricella is still today a picturesque seaside village, where local fishermen still preserve the ancient tradition of coloring their houses with intense colors to recognize them even at long distances from the sea. Enjoy lunch at a local restaurant by the port, before you re-board your private motorboat, stop for a swim in one its beautiful bays, before returning to Sorrento. 
Note:  Moderate Activity.  This land experience is dependent upon weather conditions.  This experience is now wheelchair accessible. </t>
  </si>
  <si>
    <t>RRO302</t>
  </si>
  <si>
    <t>Pompeii in 3D</t>
  </si>
  <si>
    <t xml:space="preserve">On arrival at the pier, board your coach for the drive to historical Pompeii. When Mt. Vesuvius erupted in 79 AD, the city was instantly buried beneath 30 feet of volcanic ash and cinder. 
On this travel experience, experience via 3D the sights visited. During this disaster, a huge part of the bay was covered with debris, leaving the ruined metropolis some distance from the sea. From Pompeii's lower parking area, your exploration begins with a walk up to the entrance. This ancient site is perhaps the most famous archaic excavation in the world. 
Buried for 1,700 years, the town has been resurrected and a clear picture of primeval daily life emerges from the cinders. Entering by the Sea Gate, you'll find yourself surrounded by temples, porticos and the Law Courts. At the height of its influence, 20,000 people lived in Pompeii and it is believed that 2,000 of them perished instantly when the volcanic ash poured down on the city. Ghostly casts have been formed from the hollow "tombs" made by bodies that were encased and incinerated in hot ash. At the end of your visit, walk up to Villa Dei Misteri. Although covered with meters of ash and other volcanic material, the villa sustained only minor damage in the eruption of Vesuvius in 79 AD, and the majority of its walls, ceilings, and most particularly its frescoes survived largely undamaged. Since its excavation the roofing and other parts of the house have been maintained as necessary. 
Note:  Vigorous activity. Guests must be able to walk approximately 2 miles over cobblestone and rocky streets. There is a steep incline at the entrance of Pompeii with 20 to 25 steps. Comfortable walking shoes, hat and sunscreen are recommended. Due to the nature of this tour, it is not recommended for guests with walkers and wheelchairs. Pompeii is not wheelchair accessible. Pompeii is a vast and active archaeological site; therefore, it is not possible to determine which houses will be open in advance. The drive between Sorrento  and Pompeii is approximately 60 minutes dependent on traffic conditions. Extremely dense traffic congestion can be anticipated and may affect the duration of the excursion. Please note that, for security reasons, bags or backpacks larger than 11.8 X 11.8 in X 5.9 in cannot be taken inside the excavations, therefore it is recommended to leave them inside the coach. 
</t>
  </si>
  <si>
    <t>RRO398</t>
  </si>
  <si>
    <t>RRO399</t>
  </si>
  <si>
    <t>Bonifacio, Corsica, France</t>
  </si>
  <si>
    <t>Catherine Cabaretier</t>
  </si>
  <si>
    <t>corsica@cruiseservices.mc</t>
  </si>
  <si>
    <t>barbara@cruiseservices.mc</t>
  </si>
  <si>
    <t>BON301</t>
  </si>
  <si>
    <t>Sartene The Most Corsican Village</t>
  </si>
  <si>
    <t>Leave the port and drive along the western coastline. The excursion continues toward the interior of the island to the town of Sartène which is built on a promontory with some of its houses built into the rocks. 
Known as the "most Corsican of Corsica's towns", Sartene is an ancient place steeped in the traditions of superstition and vendetta. Even today it retains a fascinatingly somber atmosphere. 
Set high on a hill, the perfectly preserved Old Town has high granite walls, tall townhouses, with steep steps to guard against unexpected attack, and a maze of narrow passageways. 
With castle ruins dating from the beginning of the 13th century, Sartene was the home of the mighty Della Rocca family until defeated by the Genoese in the early 16th century. The town was subject to various anti-Genoese sieges, including one by the King of Algiers in 1583 who abducted a third of the population into slavery. Internal vendettas were also rife throughout Sartene's history. In the 1830s, a bloody feud between two families led to windows being bricked up and guards patrolling the streets, resulting in Sartene's tall fortress-type houses. 
Sartene is not as commercially geared towards tourism as towns such as Bonifacio, however it does offer an authentic Corsican experience. Its main attractions are the “labyrinthic” Old Town and the small Musee de la Prehistoire Corse (NOT included here) , and the Church Ste Marie were you can see the cross and chain carried by the penitent on Good Friday procession and where warring families of the 19th century were forced to make peace. 
On a pleasant square, Place de la Liberation (previously called Place Porta), lined with cafes and pizzerias and with lovely views over the surrounding valley. 
Sartene is renowned for its ancient 'Catenacciu' procession held on Good Friday, one of the oldest traditions in Corsica. This is a re-enactment of the Passion, when a weighty wooden cross and chains (stored in the Eglise Sainte-Marie) is carried through the town by an anonymous hooded penitent. In the past the penitent (often a bandit or murderer) had stones hurled at him, however these days there is no such danger, resulting in a lengthy waiting list for those wishing to be the lucky sufferer! 
On the way back, stop for a photo at the Lion de Roccapina view point, place where a roc seems to have been carved into the shape of king lion. 
Passengers are advised that the scenic portion of the itinerary include some narrow, winding roads, therefore is not recommended to passengers who suffer from vertigo and motion sickness.
 Return same road</t>
  </si>
  <si>
    <t>BON302</t>
  </si>
  <si>
    <t>Domaine Torraccia</t>
  </si>
  <si>
    <t xml:space="preserve">Christian Imbert planted more than 40 years ago on granitic arenite oriented towards the south east. 43 hectares of vines, exclusively on noble plants with the aim to create a vineyard producing only great quality.  
In 1964 when he came back from Tchad, he bought the domaine which he fell in love with. At the time he turned his back to the trends and planted a variety typical to Corsica and starts a small battle for the AOC of Corsica, and creates the Corsican label ‘UVA’ in 1972 reuniting all the best bottle winemaker. 
He wished this Domaine to have a long-term impact in accordance with the preservation of our Corsican heritage, between sea and mountains, no chemicals were ever used here. All the wines are all from organic production. 
Making wine is a bit like being an artist: you have to listen, make things with a large and generous state of mind in front of your canvas. </t>
  </si>
  <si>
    <t>BON303</t>
  </si>
  <si>
    <t>Olive Oil Experience</t>
  </si>
  <si>
    <t>A small road that winds between dry stone walls leads to the old house marking the entrance to this estate. Here, everything bears the stamp of the history of these southernmost lands, shaped by the wind, the sun, and the work of men. Thousand-year-old zinzana olive trees from which Fabienne Maestracci obtains l’oliu d’aliva, a soft, subtle oil, with almond, walnut, and ripe olive flavours. It’s difficult work dealing with these old giants, who twist their long branches above dry, stony, bright white soil. 
“Working with such old trees is a choice we made. We had more than enough land to plant young trees, but there’s another way to look at it. Preserving heritage so deeply linked to Corsica, that’s basically the meaning of our lives.” And the fact remains that Fabienne was not satisfied with just the trees. After extensive studies, she has delivered some of the most beautiful Corsican tales in two books published by Albiana.  She has also produced many cookbooks, including an anthology of Corsican cuisine: “Cucina Corsa, tempi fà”. In addition, she is an author of chronicles, stories where the island is the common theme, which she writes in the shelter of the walls of her big house.</t>
  </si>
  <si>
    <t>Calvi, Corsica, France</t>
  </si>
  <si>
    <t>CAI301</t>
  </si>
  <si>
    <t>Villages of Corsica</t>
  </si>
  <si>
    <t>30-35</t>
  </si>
  <si>
    <t>Corsica’s main appeal is its scenery and this pleasant excursion will take you on winding road from one picturesque village to another.
You will discover the hinterland of the Balagne region. Journey along a scenic road that will take you through one village to another, overlooking some of the most fertile land on the island. Calenzana and its Piazza Communa, pleasant tree lined square dominated by the heavily Baroque Eglise St Blaise founded in 1691; Zilia and its now more and more famous water bottling production; Cassano –Montemaio and Lunghignano beloved by cinema producers for their nice squares and impressive granite houses….Enjoy lovely views along the way, up to Salvi pass. During a leisurely stop at Spuntino enjoy a refreshing drink with local specialities.
On to Sant Antoninu, reputed to be the oldest village of the island. With its flowered balconies, San Antonino is a wonderful old village made of granite houses, orchards and paved narrow streets.  Finally pass the interesting church of Aregno with its multi-coloured walls and unique sculptures before driving down towards seaside, passing Ile Rousse and Lumio, before arriving back in Calvi.
Note:  Moderate Activity.  Comfortable walking shoes are recommended.</t>
  </si>
  <si>
    <t>CAI302</t>
  </si>
  <si>
    <t>Discover Corsican Wine</t>
  </si>
  <si>
    <t>Departing Calvi, cross the river Figarella, and head into the Corsican countryside to the village of  Calenzana with its 1700 inhabitants. Set amidst Olive trees and located at the foothills of the Montegrossu, Calenzana a trekkers’ paradise in Summer, is a lively village all year around due to its long-standing agricultural tradition. In addition to, a traditional agricultural production, wine making and cheese making take the place of choice in this region. 
Stopping there, you will discover the village’s 17th Century Baroque church and its three chapels and its winding old streets. At Domaine Orsini, you will experience the best of Corsican hospitality. In one of the most beautiful Corsican wine cellars you will get to taste some of the most delicious wines made in Corsica. 
You will visit the winery. The wines bear the prestigious label “Appelation d’Origine Controlée-Calvi” (AOC-Calvi). The vinification process takes the best of tradition and the best of what modern winemaking has to offer. After harvesting, the grapes are left together with their skin for the maceration process as it was done in the old days so that the grape juice keeps all of its aroma and bouquet. 
Respects for both modern and ancient ways have produced exceptional quality wine. As an example, the Red Wine Vintage 2004 has received the coveted gold Medal at the French Salon Agricole.
Note:  Easy Activity</t>
  </si>
  <si>
    <t>Cannes, France</t>
  </si>
  <si>
    <t>CEQ301</t>
  </si>
  <si>
    <t>Scenic Golden Corniche &amp; St Raphael</t>
  </si>
  <si>
    <t>25-29</t>
  </si>
  <si>
    <t>Drive the famed Golden Corniche and enjoy some time in charming Saint Raphael. Admire stunning coastal views along the famous Golden Corniche and the Esterel cliff road – one of the most beautiful parts of the French Riviera. The road runs close to the sea in some areas and passes between villa gardens set with palms, orange trees and mimosa.
The Esterel has a breathtaking beauty and is made up of volcanic rocks, which at Agay are blue and elsewhere are green, yellow, purple and grey. The fiery red of the rocks makes a striking contrast with the deep blue of the sea. The fashionable resort town of Saint Raphael is situated on Frejus Bay. The waterfront by the old harbour bristles with activity of the cafes and shops that line Cours Jean Bart and Quai Albert 1st. You’ll have some free time to seek out a souvenir during your visit or simply relax and soak up the atmosphere.
Note:  Easy Activity.</t>
  </si>
  <si>
    <t>CEQ302</t>
  </si>
  <si>
    <t>Create Your Own Perfume</t>
  </si>
  <si>
    <t xml:space="preserve">If you have ever dreamed of the day you would find your own personal fragrance, the one which will distinguish you from all the others, your day has come!  
Travel through the French countryside and arrive in Grasse, the foothills of the Maritime Alps. Grasse, the birthplace of the French perfume industry where the great houses were born in the 18th -and 19th-centuries, still enjoys international reputation. 
You will be taken to an exclusive factory that will reveal the secret of perfume making which has until recently always been closed to the public.  Inspired by the professional process of brand name perfume creators, it is the most sophisticated publicly available perfume creation system in the world. The system's uniqueness makes it a trend setter for the personalization and customization of fragrances in the perfume and beauty industry.       
Create at your own pace, as you discover and travel through the base, heart and top notes of your personal fragrance. During your journey, you will learn about how a perfume is created and the classifications of the various families of scents and their components. Make your own selection from over 127 essences such as Rose of May, Patchouli, Wild Lavender, and Sandalwood......The Master Perfumer or "Nose" will guide you through your natural creative instincts during this unique experience. 
Your creation will be presented in a perfume bottle with the name you have chosen for it. Upon leaving you will be presented with a diploma of Eleve Perfumer. 
This exclusive workshop is followed by a guided tour of the factory which depicts the age old process of perfume creation that has been handed down from generation to generation before returning to your ship.	
</t>
  </si>
  <si>
    <t>CEQ303</t>
  </si>
  <si>
    <t>Antibes &amp; Absinthe</t>
  </si>
  <si>
    <t xml:space="preserve">Departing Cannes, you will pass along the seaside coast until Antibes. Founded by the Greek merchants in the 
5th century and is one of the oldest cities in France. Start your visit by the historic part of the city which is a maze of small, flower-bedecked streets with roman and medieval sections. Its 16th century ramparts overlook the Mediterranean Sea and still protect the heart of the Old Town.
Your next stop will be just nearby the market, in a 9th century vaulted cellar, with a roman well. This shop sells olive oil and other local specialties. There you will taste some regional delicacies such as the tapenade accompanied by a glass of the famous “absinthe” (wormwood-based alcoholic beverage), the favorite beverage of many French artists in the 19th century.
Note:  Moderate Activity. Comfortable walking shoes recommended.  </t>
  </si>
  <si>
    <t>NCE398</t>
  </si>
  <si>
    <t>NCE399</t>
  </si>
  <si>
    <t>WNA220524</t>
  </si>
  <si>
    <t>Monte Carlo Grand Prix</t>
  </si>
  <si>
    <t>Sylvie Hiroux</t>
  </si>
  <si>
    <t>STP305</t>
  </si>
  <si>
    <t>Beach Party</t>
  </si>
  <si>
    <t>120-200</t>
  </si>
  <si>
    <t>“Nikki Beach Saint Tropez is the go-to hotspot for international jet-setters and celebrities.”
https://saint-tropez.nikkibeach.com/gallery/
Famous Nikki Beach is situated close to the large beaches of Ramatuelle and one of the world-famous lounges &amp; party locations. All day DJ, reserved VIP zone with Lounge area sunbed and pool and Pool bar.
Restaurant for 200 guests. A beautiful party location.
Here you will be part of the Tropezienne high society. Relax on Beach or in the lounge area with a cocktail, have look through the Nikki clubbing shops and enjoy a delicious fusion stylish lunch or a refreshing jump into the pool.</t>
  </si>
  <si>
    <t>LIV318OVD</t>
  </si>
  <si>
    <t>Florentine Beauty &amp; Italian Motors</t>
  </si>
  <si>
    <t>OVD</t>
  </si>
  <si>
    <t>LIV319</t>
  </si>
  <si>
    <t>Lucca &amp; Pisa</t>
  </si>
  <si>
    <t>Experience the delights of charming medieval towns during this leisurely excursion:  your today’s adventure begins with a scenic 45 minute drive, via motorcoach, through the Tuscany countryside to the city of Lucca, birthplace of the famous composer Puccini.  Lucca is enclosed by massive red brick walls, which give the city a special character and effectively remove it from the bustle of the modern world. Built between 1504 and 1645, the walls are among the best preserved defenses in Renaissance Europe: inside, Lucca is a peaceful city of narrow roads and medieval houses, which keep to the original Roman plans Your tour allows you to feature some of Lucca landmarks:  see the Piazza Napoleone, framed by the Palazzo Ducale and the Giglio Theatre, pass by the house where Giacomo Puccini was born and the Church of San Michele in Foro, stroll along charming medieval streets such as the elegant Via Fillungo where lovely shops line the street, pass by the Church of San Frediano and reach then the charming Piazza Mercato: this beautiful square occupies the site of the ancient Roman theater and is surrounded by fascinating medieval houses built against the wall of the amphitheater.  Walk then by the imposing Guinigi tower and reach the Cathedral of San Martino with its richly adorned Romanesque 
Leave then Lucca and proceed to taste the authentic Tuscan farmhouse atmosphere reaching our lunch location. Upon arrival meet the farmhouse owner and his family and then sit for a genuine lunch based on organic food. Once restored, drive to Pisa: upon debarking your bus in Pisa, head straight to Piazza del Duomo, also known as the "Field of Miracles."  Begin your tour at the 900-year-old marble cathedral with its distinctive striped black and white Romanesque architecture that suggests the Moslem influence.  Within the cathedral are ancient columns on both sides of the nave and a richly gilded Renaissance coffered ceiling.  The pulpit was designed by Pisano and is decorated with scenes from the New Testament.  The beautiful bronze lamp is said to have given Galileo the idea of the pendulum as it swung back and forth. The marble-clad circular Baptistery is also unusual, with its combination of  Romanesque and Gothic styles. The baptismal font here is large enough for full immersion. Move on to the main attraction, the unmistakable campanile known as Pisa's Leaning Tower. The marshy ground beneath the foundation could not support the weight of the tower, which began tilting as builders reached the fourth floor. After enjoying these spectacular site be transferred back to the bus for your return drive to the pier.</t>
  </si>
  <si>
    <t>LIV320</t>
  </si>
  <si>
    <t>Lucca Exploration</t>
  </si>
  <si>
    <t>Experience the delights of charming medieval town of Lucca during this leisurely excursion:  your today’s adventure begins with a scenic 45 minute drive, via motorcoach, through the Tuscany countryside to the city of Lucca, birthplace of the famous composer Puccini.  Lucca is enclosed by massive red brick walls, which give the city a special character and effectively remove it from the bustle of the modern world. Built between 1504 and 1645, the walls are among the best preserved defenses in Renaissance Europe: inside, Lucca is a peaceful city of narrow roads and medieval houses, which keep to the original Roman plans Your tour allows you to feature some of Lucca landmarks:  see the Piazza Napoleone, framed by the Palazzo Ducale and the Giglio Theatre, pass by the house where Giacomo Puccini was born and the Church of San Michele in Foro, stroll along charming medieval streets such as the elegant Via Fillungo where lovely shops line the street, pass by the Church of San Frediano and reach then the charming Piazza Mercato: this beautiful square occupies the site of the ancient Roman theater and is surrounded by fascinating medieval houses built against the wall of the amphitheater.  Walk then by the imposing Guinigi tower and reach the Cathedral of San Martino with its richly adorned Romanesque. Relax on a stroll along the Medieval walls before enjoying the city on your own.
At a designed time, walk back to the bus for your return drive to the pier.</t>
  </si>
  <si>
    <t>Portovenere (Cinque Terre), Italy</t>
  </si>
  <si>
    <t>PRW301</t>
  </si>
  <si>
    <t>Cinque Terre by Boat</t>
  </si>
  <si>
    <t xml:space="preserve">Set sail by private boat and discover the wonderful National Park of Cinque Terre, a territory protected by UNESCO. This zone is characterized by the presence of steep slopes cultivated with vines atop terraces, unique witness of the transformation of the territory carried out by man's hard work. Begin the day in Manarola, second smallest of Cinque Terre villages and second oldest one, with the cornerstone of the church, San Lorenzo, dating from 1338Sail to Vernazza, quaint village founded about 1000 A.D. and ruled by the Republic of Genoa starting in 1276. The medieval castle, Belforte, was built in the mid-1500's, primarily to protect the village from pirates.  delight your senses with the stunning natural beauty and spectacular cultural offerings of the Italian Riviera, as you enjoy the scenic cruise, possibly indulging a refreshing swim. </t>
  </si>
  <si>
    <t>PRW302</t>
  </si>
  <si>
    <t>Ducati &amp; Ferrari - The Glory of Italian Motors</t>
  </si>
  <si>
    <t>Discover the historic pride of Italian motor factories visiting two of the most representative Italian brands: Ferrari museum in Maranello and Ducati factory in Bologna. Departing from Portovenere, drive to the heart of Italy to reach Maranello, home of the renowned Ferrari museum: the museum is not purely for cars; there are also trophies, photographs and other historical objects relating to the Italian motor racing industry. In addition to that, the exhibition introduces technological innovations, some of which had made the transition from racing cars to road cars. Once Ferrari has no more secrets for you, proceed to the nearby city of Bologna to reach Ducati factory, where you will have the opportunity to discover all about the motorcycle historic brand. The factory was established in 1936, when Ducati family chose to move the production, which was first a basement in the centre of Bologna and then the family villa, to Borgo Panigale, where the production takes still place nowadays. At the end of this Italian motors full immersion, drive back to Portovenere and the ship.</t>
  </si>
  <si>
    <t>PTF303</t>
  </si>
  <si>
    <t>Cruising to San Fruttuoso Abbey</t>
  </si>
  <si>
    <t>Cruise the Italian Riviera on a private boat, which will take you to San Fruttuoso bay, tiny, secluded where Genoa's powerful Doria clan built and endowed the 13th century abbey and tower. Enjoy an inside visit and a little refreshment before proceeding to the village of Camogli, a fishing village where towering pastel-colored houses line the narrow streets. The old port is arguably the most scenic Riviera destination. Before tourism, this small port was famed for its velvet, brocade - and shipbuilding. The town features twisting, narrow alleys lined with five- and six-storey pastel-colored houses.
At the end of the guided tour, you will have some free time to shop or explore this nice village independently before your boat transfer back to Portofino.</t>
  </si>
  <si>
    <t>PTF304</t>
  </si>
  <si>
    <t xml:space="preserve">Meet your guide at Portofino pier and board a minivan for a ride up to Nozarego, where you will set out on a hike to beautiful Portofino. The path leads through the Mediterranean flora, vineyards and olive groves. Vegetation hugs the medieval dwellings and cliffs drop off to the crystal-clear sea making this one of the most fascinating locations of the Riviera. At Molini, stop at a restored olive oil mill which now houses a small museum in one room and a café. Enjoy a sample of local white wine with a slice of focaccia bread before continuing your hike past elegant villas nestled among luxuriant vegetation of tropical plants and olive trees. Upon reaching Portofino, your guide will give you an introduction of the village and then you will be on your own to explore it at its best.
Please note: Please realistically assess your physical fitness and ability prior to booking. The route of the hike may vary depending weather and path conditions. Duration depends upon the fitness level of the group. </t>
  </si>
  <si>
    <t>PTF305</t>
  </si>
  <si>
    <t>Olive Oil Tasting</t>
  </si>
  <si>
    <t>Enjoy traditions of Portofino &amp; savor luncheon at Hotel Splendido. After disembarking at the pier, join you guide for a relaxing walking tour of seaside village. Make your way through the famous Piazzetta &amp; walk to Church of St. George to admire beautiful vistas of the small gulf. Return to Portofino center for a short transfer by private minivan to Hotel Splendido, preferred hideaway of VIPs living “la Dolce Vita”. On arrival, gain insight into history of olive oil production &amp; enjoy sampling of oils with focaccia bread &amp; wine. Relax over a lunch with typical Ligurian tastes. Afterwards, board your minivan for the return drive to Portofino and the short walk to the tender pier.</t>
  </si>
  <si>
    <t>Monaco Grand Prix, France</t>
  </si>
  <si>
    <t>MON304</t>
  </si>
  <si>
    <t>Eze &amp; Scenic Riviera</t>
  </si>
  <si>
    <t xml:space="preserve">From Monaco, your motorcoach will drive to the Middle corniche, before you continue towards the medieval village of Eze, perched on a craggy peak above the Mediterranean. You will enter by foot the 14C double gateway with crenellations and a sentry walk leading into the steep narrow streets, sometimes steeped and sometimes running beneath the carefully restored houses which are now smart boutiques or artists’ studios. After the visit and time at leisure you will reboard your coach following the Middle Corniche with its superb scenic views of Villefranche, Cap Ferrat and Beaulieu to Nice.
You will enjoy a breathtaking panoramic view of the city from the residential area of Mont Boron. Then continue to Monaco via the coastal road.  </t>
  </si>
  <si>
    <t>From Monaco along the Moyenne Corniche, a broad modern road taking large sweeping curves into the delightful Mediterranean countryside, you will arrive at the amazing village of Eze, a prime example of a hill village. It clings like an eagle's next to a rock spike towering 1401 feet over the sea. On foot you will enter the 14th century double gateway with crenellations. The sentry walk leads into the steep narrow streets, sometimes running beneath the carefully restored houses which are now smart boutiques or artists' studios. 
From here, continuing on the road which offers you a contrast of rocky cliffs and the sea the bus continues to Nice, where a photo stop will be offered at Mont Boron, before you will join Saint Jean Cap Ferrat, the rugged promontory boasting many palatial villas. At Cap Ferrat you will visit the museum "Ile de France” built by Beatrice Ephrussi de Rothschild in the early 20th century. This superb villa houses a priceless collection that the Baroness Béatrice Ephrussi de Rothschild assembled throughout her life.  Inspired by the great Renaissance residences of Venice and Florence and surrounded by seven gardens of different themes, the villa contains an exceptional collection of porcelain, furniture, carpets, tapestries, and canvases displayed throughout the apartments of Madame de Rothschild. After a guided visit you will enjoy some time at leisure. A tea room &amp; souvenir shop is at disposal, before returning to Monaco by the lower Corniche.</t>
  </si>
  <si>
    <t>Antibes, France</t>
  </si>
  <si>
    <t>ANT301</t>
  </si>
  <si>
    <t>Antibes &amp; Cannes</t>
  </si>
  <si>
    <t>Antibes was founded by Greek merchants in the 5th century and is one of the oldest cities in France. Stroll along Vauban port, the largest and best equipped leisure port in France, with impressive lines of luxury yachts. Continue your walk entering the old district of this charming resort, and take pleasure passing along the 17th century ramparts overlooking the Mediterrenean Sea. This point of view will allow you to see the coastline towards Nice and the Alps as background.
Walk through the picturesque old town, see 16th century Grimaldi Château, seat of Picasso’s museum. See Cours Massena, where a lively and much appreciated market takes place every day except on Mondays, and enjoy some free time to buy and taste some local specialties, as olives, cheese, tapenade, etc. 
Then walk together with your guide and board to the coach that will drive you to the star of the Côte d’Azur: Cannes, hosting movie stars during its famous film festival. Enjoy a walking along the elegant ‘Croisette Avenue’, admire the façades of the famous hotels on the seaside, and indulge yourself with some shopping during free time at Rue d'Antibes or nearby.
Please note: driving time between Cannes and Antibes can vary according to traffic conditions.
The order of the visits may be reversed.</t>
  </si>
  <si>
    <t>ANT302</t>
  </si>
  <si>
    <t xml:space="preserve">If you have ever dreamed of the day you would find your own personal fragrance, the one which will distinguish you from all the others, your day has come!  
Leave the shores of the Mediterranean in Antibes through the French countryside and arrive in Grasse, the foothills of the Maritime Alps.
Grasse, the birthplace of the French perfume industry where the great houses were born in the 18th -and 19th-centuries, still enjoys international reputation. 
     You will be taken to an exclusive factory that will reveal the secret of perfume making which has until recently always been closed to the public. 
  Inspired by the professional process of brand name perfume creators, it is the most sophisticated publicly available perfume creation system in the world. The system's uniqueness makes it a trend setter for the personalization and customization of fragrances in the perfume and beauty industry.       
    Create at your own pace, as you discover and travel through the base, heart and top notes of your personal fragrance. During your journey, you will learn about how a perfume is created and the classifications of the various families of scents and their components. Make your own selection from over 127 essences such as Rose of May, Patchouli, Wild Lavender, and Sandalwood......The Master Perfumer or "Nose" will guide you through your natural creative instincts during this unique experience. 
   Your creation will be presented in a perfume bottle with the name you have chosen for it. Upon leaving you will be presented with a diploma of Eleve Perfumer. 
   This exclusive workshop is followed by a guided tour of the factory which depicts the age old process of perfume creation that has been handed down from generation to generation before returning to your ship.	</t>
  </si>
  <si>
    <t>ANT303</t>
  </si>
  <si>
    <t>St Paul de Vence and Wine Tasting</t>
  </si>
  <si>
    <t>Discover the great beauty that is so much part of the French scenery of the South as you journey through its countryside to the cobbled streets of a 16th-century village: St Paul de Vence, on this fascinating half-day excursion.
Leaving the pier of charming city of Antibes you will enter into the countryside, passing through by Villeneuve Loubet, Cagnes sur Mer, as you head toward the village of St Paul de Vence.
St Paul de Vence is typically fortified towns that once guarded the Var frontier. Set on a spur behind ramparts that are still mostly intact, the town has retained much of its medieval appearance.
Your exploration of this 16th century walled village begins by entering the village through the main gate.  You will discover that this village, typical of other fortified villages guarding the frontier, has retained much of its medieval appearance, its ramparts remaining remarkably intact to this day. Here you will have an opportunity to stroll through the narrow, cobblestone lanes exploring the many wonderful boutiques and art galleries before entering a suggestive wine boutiques, where you will invited to taste some great French wines. 
Drive back to pier.</t>
  </si>
  <si>
    <t>ANT304</t>
  </si>
  <si>
    <t>Ferrari Experience (Pilot)</t>
  </si>
  <si>
    <t>You will be picked up by a luxury mini-van and English speaking driver, driving the beautiful Middle Cornice and reach the perched village of Eze. Here the Ferrari or Lamborghini car is ready for you. Be a pilot or co-pilot and enjoy driving for 15mn a powerful Ferrari, with a professional instructor at your side.
After this exciting experience, you will enjoy a soft drink while being overwhelmed by the landscape. You will have also free time for visiting the nearby Perfume factory or to discover the perched Village of Eze
Your minivan will then bring you back to Antibes.
Important Notes:
Guests must have a valid driver’s license and insurance coverage in order to drive the vehicle. 
Guests must be experienced and feel comfortable driving an automatic car in order to participate.
Minimum age requirement for drivers is 25 years old.
Model and type of cars available : Ferrari Scaglietti, Ferrari F430 Cabriolet, Lamborghini Galliardo Roadster e-gear or Maserati Quattroporte Cambiocorsa.
As in the USA, you will drive on the right side of the road.
Participation is extremely limited.
This tour must be pre-booked.
One guest per Ferrari (plus 1 Ferrari company staff)
In case of accident, the insurance company’s deductible amounts to 2 000€</t>
  </si>
  <si>
    <t>ANT305</t>
  </si>
  <si>
    <t>Ferrari Experience (Co- Pilot)</t>
  </si>
  <si>
    <t>ANT398</t>
  </si>
  <si>
    <t>ANT399</t>
  </si>
  <si>
    <t>WNA220531</t>
  </si>
  <si>
    <t>8-Night Nice to Lisbon</t>
  </si>
  <si>
    <t>Sete (Carcassone), France</t>
  </si>
  <si>
    <t>SET301</t>
  </si>
  <si>
    <t>A Taste of Sete</t>
  </si>
  <si>
    <t>The port and the city of Sète are located in a very particular site, and appear to be like a pearl between the Mediterranean Sea and the Thau lagoon. It is perhaps because of its special geographical configuration that Sète has an excellent reputation for local recipes based on “Terroir” products.
This walking tour will allow you to you discover the most typical districts of Sète along the main canal, where you will feel a special local Mediterranean atmosphere that will remind you of Venice.... 
During the second part of the tour, your guide will lead you to discover the covered market which is the meeting place for many local people who like to buy fresh local products and chat with their friends. You will meet some stall keepers and taste local products, like the small octopus pie with a glass of white wine, or taste some fresh oysters from the Thau lagoon, or taste the local biscuits called “Zézettes”, and much more...
Note: Moderate Activity.  Comfortable walking shoes are recommended.</t>
  </si>
  <si>
    <t>SET302</t>
  </si>
  <si>
    <t>Scenic Sete</t>
  </si>
  <si>
    <t>Enjoy a panoramic tour of Sète; a city named by the famous French writer Paul Valèry as "The Singular Island" and famously influenced by Greek and Roman culture before ascending to Mount St Clair. Admire the views overlooking Sète, the sea and the vast expanse of water; the Thau Lagoon. The largest of a string of lakes that stretch along the Languedoc-Roussillon, the Thau Lagoon is a natural environment reflects the diversity of the Mediterranean landscape and its exceptionally diverse ecosystems. It now has an ongoing tradition for oyster and mussel farming, providing the area with a rich source for food and wealth.
At the summit of Mount St Clair, visit the little Chapel of Notre-Dame-de-la-Salette, built in 1861 on the ancient site of the fortress constructed by Louis XIII and still an important place of pilgrimage. Enjoy the fantastic views and relish in the peace and tranquility of this little chapel before continuing along the coastal road. Stop at the port of Marseillan to visit the Noilly Prat Cellars. Let you tell the special way they produced this unique French Vermouth that you will able to taste at the end of the visit. Then stop for a little while at Bouzigues, known for its production of oyster and mussels as far back as the Greeks, before reboarding your coach to Sète.</t>
  </si>
  <si>
    <t>SET303</t>
  </si>
  <si>
    <t>A Day in Carcassonne</t>
  </si>
  <si>
    <t xml:space="preserve">Leaving Sète, you will travel by air-conditioned coach to Carcassonne—a fortified town that is famous all over the world and is unique in Europe. People still live in this medieval city with its 52 towers and two concentric walls. See the Narbonne Gate, which is the most important architectural feature of this period, and the List, an area between the two city walls. A stroll along the Lists is like reliving 20 centuries of history. Then, proceed to the Basilica of Saint-Nazaire—the jewel of the old city.
All that remains today of this Romanesque cathedral, begun in 1096, is the barrel-vaulted nave. See the Count’s Castle built in the 12th century by the Viscounts of Carcassonne. After your guided tour enjoy some free time for lunch and to explore Carcassonne at your own leisure.
Within the walled city, it is a pleasant walk through the narrow streets. Join your coach and guide for your drive back to the port.
Note:  Moderate Activity.  Once in Carcassonne, this experience will be entirely on foot please be aware that there is a steep uphill walk from the coach parking area to the town. The walking tour will last approximately 1 hour and involves walking over uneven cobblestone terrain.  This experience is not wheelchair accessible.  Comfortable walking shoes are recommended. </t>
  </si>
  <si>
    <t>SET304</t>
  </si>
  <si>
    <t>Montpellier &amp; Flaugergues Castle</t>
  </si>
  <si>
    <t>Begin with a drive to Montpellier, a city where a thousand years of trade and account for an energetic spirit. Montpellier’s university was founded in the 13th century and known for its excellent medical school. Leave your coach and begin a one-hour walking tour through the old part of the city which dates back to the 12th century. Buildings from the 17th and 18th centuries line narrow streets and quaint squares. Time permitting you will have free time at the Place de la Comedie, Montpelier’s central hub.
Continue with a short drive to Château Flaugergues.
There you will be welcomed by the owners Mr. &amp; Mrs. The Colbert for an exclusive visit of the oldest of the Montpellier “folies” –Flaugergues exudes the charm admire: a monumental staircase, 17C Brussels tapestries and beautiful French style gardens with rare varieties of trees.
At the end of this exceptional visit, you will taste the wines produced by the estate. 
Back to Sete.</t>
  </si>
  <si>
    <t>SET398</t>
  </si>
  <si>
    <t>SET399</t>
  </si>
  <si>
    <t>A Glimpse Of Barcelona</t>
  </si>
  <si>
    <t>VLC304</t>
  </si>
  <si>
    <t>Panoramic Valencia</t>
  </si>
  <si>
    <t xml:space="preserve">
Valencia, The westernmost city of the Millennial Silk Road, is today not only a historical reference in the trade of many centuries ago, but it has also known how to take advantage, thanks to its location, its climate and its people, the opportunity to make a site internationally today. Certainly, you cannot pass through Valencia without seeing its most emblematic Gothic buildings, such as its Cathedral. But in its evolution, Valencia has been protecting themselves with wonderful fortifications. One of these that remain, as guardians of the gates of the City, is the Torres de Serrano. No less important is the great evolution to a Modern city that the City has undergone. The impressive complex of the city of arts and sciences shows how architecture, design and engineering have joined forces, taking advantage of the course of the Turia River, to impress the world with CAC. A set of six buildings which are all of them emblematic: Science, art and culture. Finally, we will make a nod to nautical sports, passing in front of what were the bases of the previous regattas to the America's Cup, while our bus circulates through the same streets where the Formula 1 Grand Prix of the City takes place.
</t>
  </si>
  <si>
    <t>VLC302</t>
  </si>
  <si>
    <t>The City of Silk – Art &amp; History</t>
  </si>
  <si>
    <t xml:space="preserve">
In 2016, UNESCO granted the title of World Heritage to the Silk Road, a commercial channel between distant China and Europe thousands of years ago. Explore the beautiful Old Town of Valencia and learn how this city was key along the Silk Road.  What was once the major art college of La Seda, today it has become the Museum of fine art, preserving inside true jewels of artisan manufacturing. After the visit, we will have the opportunity to do some shopping in the specialized shops that continue to work silk, to continue with a view of the Gothic-style building of La Lonja de la Seda, before entering the Central Market, and enjoy a tasting of “horchata” (tigernut drink) and a Fartons, typical sweet of the city,
The last stop will be the Church of San Nicolas, which is probably the best example of coexistence of a church with a Gothic structure from the 15th century with Baroque decoration from the 17th century that we find in the city of Valencia. A hidden gem of Baroque art with nearly 2000 square meters of paintings and frescoes which has made earned it the nickname of the Valencian Sistine Chapel.
Note: Strenuous activity.  The is an approximate 1.2 miles (2.km).  Comfortable walking shoes are recommended. </t>
  </si>
  <si>
    <t>VLC305</t>
  </si>
  <si>
    <t>Cycle Valencia</t>
  </si>
  <si>
    <t xml:space="preserve">Discover Valencia’s old quarter on this scenic bike exploration.  Begin with a short panoramic drive where you will meet your guide and be fitted with your bike, receive instructions and head out to see the  City of Arts and Sciences, architectural, cultural &amp; entertainment development of the city, presented to the society on the 9th October 2005 and the building integrated into it: l’Hemisferic, Principe Felipe Science Museum, l’Umbracle, l’Oceanografic, Reina Sofia Palau of Arts. 
Know as the Flower City because of its parks and landscapes, pedal along  the Turia gardens (located in the old riverbed of the same name) to the Serranos Bridge and Towers.
The Serrano Towers is the entrance for the old wall of Valencia City. It's a great reference in Valencia and one of the best-preserved monuments in town. You will then continue cycling towards the Central market, considered one of the oldest European markets in operation.  Here enjoy typical Valencian refreshments.   
Finally, return to the pier and leave the bikes beside the boat.
Note:  Moderate activity.  Cyle approximately 3 hours over flat surfaces.  This land experience is not wheelchair accessible.  Guests should be in good physical condition.  Layered clothing and closed-toed shoes are recommended.  Helmets will be provided.  Parents must accompany children under the age of 16.
</t>
  </si>
  <si>
    <t>VLC398</t>
  </si>
  <si>
    <t>VLC399</t>
  </si>
  <si>
    <t>CAD301</t>
  </si>
  <si>
    <t>Cadiz Overview</t>
  </si>
  <si>
    <t xml:space="preserve">Today's excursion will allow us to know the origins of Cadiz, the advantages of its geographical location and how the life of the city develops. Begin our panoramic journey along the perimeter of the city and, in addition to see  the castles that protect the entrances to the port, we will understand why Cadiz lives facing the sea and how easy it is to enjoy its beaches even living in the center from the city. 
Once on foot, we will visit the historical part of the city. Winding streets designed to confuse pirates arriving by sea. The city has several layers, the result of the different civilizations that have passed through it: Romans, Greeks and Phoenicians. Today we will go down to the Phoenician layer for a unique audiovisual experience. Later we will go to the market to see the day to day life in Cadiz and before returning to the ship, we will visit one of the typical bars to try some specialty of the day.
Note:  Strenuous Activity.  This land experience is not wheelchair accessible. </t>
  </si>
  <si>
    <t>CAD302</t>
  </si>
  <si>
    <t>Jerez &amp; It's Wine</t>
  </si>
  <si>
    <t xml:space="preserve">Jerez is one of the most famous areas for wine in Andalusia, known for its sherry.  Begin with a drive from Cadiz and head inland towards the City of Jerez. The landscape changes from the dry coastal plain to the fertile land near Jerez.  The wealth generated by wine makes the city of Jerz one of the most beautiful in all of Andalucia, we will verify it on a walk through it where we will find the Alcázar, in the Araba-Baroque style, its Cathedral that mixes Gothic styles, Baroque and Neoclassical and its wonderful Asunción and Arenal squares.
Enjoy a tasting at one of the traditional wineries before returning to Cadiz. 
Note:  Moderate Activity.  Comfortable walking shoes are  recommended. </t>
  </si>
  <si>
    <t>CAD398</t>
  </si>
  <si>
    <t>CAD399</t>
  </si>
  <si>
    <t>LIS601PST</t>
  </si>
  <si>
    <t>Depart the Hotel by motor coach for a drive to the Cathedral of Porto, whose interior reveals eclecticism through a wealth of diverse materials. Although this was originally a Gothic church, it has been transformed into one of the city's most important Baroque works. Next, visit the Stock Exchange Palace, a 19th-century gem of Arab and European design with a fantastic Moorish hall. You’ll then cross the Douro River heading to a well-known port wine cellar where you will taste this legendary local product. After the tasting you will head to the Hotel to freshen up and prepare for an unforgettable traditional dinner with Fado. The highlight of the night, O Fado, Intangible Heritage of Humanity, crowns the show with the voice of the city's great fado singers, featuring a unique and striking moment that will expose it to the ex libris of Portugal. The party continues with the Folklore Ranch, to the rhythm of traditional dances inspired and born in the roots of the people of the North. At the end, after the group photos, transport waits to take you to your hotel and dream of your next visit!
Day 2: The wine valleys of the Douro and its tributaries provide some of the most spectacular scenery in Portugal, and the spectacular winding gorge of the Douro Valley, itself, is the most beautiful of all. Enjoy a leisurely train tour through this magnificent countryside speckled with granite houses and wrought-iron balconies to Portugal's wine country. 
After a short walk, embark on a cruise on the Douro River aboard a Rabelo boat and discover breathtaking landscapes while enjoying a glass of wine and appetizer. Along its route, the Douro River passes through places known for the production of wines, cherries, and almonds. Lunch will be served onboard, and you will be able to experience a unique view with an exquisite food.  Your tour ends back in Porto after this memorable day!
Day 3:Have breakfast, then check out of your hotel and take a scenic ride down to Coimbra, birthplace of six Portuguese kings and home to one of Europe’s oldest universities. There you will visit the University’s Library and chapel after a small sightseeing through downtown. Afterwards visit Fátima, the shrine where on the 13th May 1917, Virgin Mary appeared to three little shepherds and where the shrine of Our Lady of the Rosary of Fátima was erected. Fátima is now a world center of pilgrimage that takes place chiefly on the 13th May and the 13th October. Guide will explain you how to get around in the sanctuary and surroundings. Free time will be given to encounter with yourself in this spiritual highlight and shop for souvenirs.
Enjoy a wonderful lunch in a local restaurant before heading to Lisbon to embark your ship.
Day 4: Watch for Avenida da Liberdade, with its mosaic-lined sidewalks, Black Horse Square and the Park Edward VII viewpoint with a magnificent view of the city. You will visit Jeronimos Monastery church, a 16th-century architectural masterpiece designed in Gothic-Manueline style and built to commemorate the discoveries of the Portuguese navigators. Continue with a visit to the Maritime Museum and, nearby, you will see the lavishly decorated Belem Tower and the Monument to the Discoveries. You will also have the opportunity to see, stretching across the River Tagus, the April 25th Bridge, sister to the Golden Gate, with the towering Christ the King statue on the far side. After your tour, you will be dropped off at the pier in Lisbon to join your cruise ship.</t>
  </si>
  <si>
    <t>WNA220608</t>
  </si>
  <si>
    <t>9-Night Lisbon to London</t>
  </si>
  <si>
    <t>DAY 1: After arriving at the airport and being transferred to your hotel, you’ll depart the hotel by motor coach for a drive to the Cathedral of Porto, whose interior 
reveals eclecticism through a wealth of diverse materials. Although this was originally a Gothic church, it has been transformed into one of the city’s most 
important Baroque works.
Next, visit the Stock Exchange Palace, a 19th-century gem of Arab and European design with a fantastic Moorish hall. You’ll then cross the Douro River heading 
to a well-known port wine cellar where you will taste this legendary local product. After the tasting you will head to the hotel to freshen up and prepare for an 
unforgettable, traditional dinner with Fado. The highlight of the night, O Fado, Intangible Heritage of Humanity, crowns the show with the voice of the city’s great 
fado singers, featuring a unique and striking moment that will expose it to the ex libris of Portugal. The party continues with the Folklore Ranch, to the rhythm of 
traditional dances inspired and born in the roots of the people of the North.
At the end, after the group photos, transport waits to take you to your hotel and dream of your next visit!
DAY 2: The wine valleys of the Douro and its tributaries provide some of the most spectacular scenery in Portugal, and the spectacular winding gorge of the 
Douro Valley itself is the most beautiful of all. Enjoy a leisurely train tour through this magnifi cent countryside speckled with granite houses and wrought-iron 
balconies to Portugal’s wine country.
After a short walk, embark on a cruise on the Douro River aboard a Rabelo boat and discover breathtaking landscapes while enjoying a glass of wine and 
appetizers. Along its route, the Douro River passes through places known for the production of wines, cherries, and almonds. Lunch will be served on board, 
and you will be able to experience a unique view with exquisite food. Your tour ends back in Porto after this memorable day!
DAY 3: Have breakfast, then check out of your hotel and take a scenic ride down to Coimbra, birthplace of six Portuguese kings and home to one of Europe’s 
oldest universities. There you will visit the University’s Library and chapel after a small sightseeing tour through downtown. Afterwards visit Fátima, the shrine 
where on the 13th of May 1917, the Virgin Mary appeared to three little shepherds and where the shrine of Our Lady of the Rosary of Fátima was erected. 
Fátima is now a world center of pilgrimage that takes place chiefl y on the 13th of May and the 13th of October. Your guide will explain how to get around in the 
sanctuary and surroundings. You will be given free time in this spiritual highlight to explore and shop for souvenirs.
Enjoy a wonderful lunch in a local restaurant before heading to Lisbon to embark on your ship.
DAY 4: Watch for Avenida da Liberdade, with its mosaic-lined sidewalks, Black Horse Square and the Park Edward VII viewpoint with a magnifi cent view of the 
city. You will visit Jerónimos Monastery church, a 16th-century architectural masterpiece designed in Gothic-Manueline style and built to commemorate the 
discoveries of the Portuguese navigators. Continue with a visit to the Maritime Museum and nearby you will see the lavishly decorated Belem Tower and the 
Monument to the Discoveries. You will also have the opportunity to see, stretching across the River Tagus, the April 25th Bridge, sister to the Golden Gate, with 
the towering Christ the King statue on the far side.
After your tour, you will be dropped off at the pier in Lisbon to join your ship.</t>
  </si>
  <si>
    <t>Porto (Leixões), Portugal</t>
  </si>
  <si>
    <t>OPO301</t>
  </si>
  <si>
    <t>Guimarães – Birthplace of a Nation</t>
  </si>
  <si>
    <t xml:space="preserve">No </t>
  </si>
  <si>
    <t>Guimarães – a UNESCO World Heritage Site – is the former medieval capital of Portugal and birthplace of Afonso Henriques, who went on to be the fi rst king 
of Portugal.
Within the city walls of Guimarães lies the historical center that is associated with the formation and identity of Portugal. For a moment, you might imagine 
yourself to be in a medieval setting, where the nobility built their houses over time, such as the Mota Prego house, the Vila Flor and many others that give 
Guimarães its unique atmosphere.
The city still has a harmonious, well-preserved heritage that is evident in the graceful iron verandas, granite balconies and porticos, mansions, arches 
connecting the narrow streets, paving slabs smoothed by time, towers and cloisters. It has been classifi ed as a UNESCO World Heritage Site based on the 
originality and authenticity applied to its restoration.
Travel through time as you visit the 15th-century Palace of the Dukes, which houses a museum and art gallery with portraits, tapestries, fi ne furniture and 
porcelain. Walk toward the town’s center to discover its quiet corners, narrow streets, a former manor house and a 10th-century church situated in the main 
square. You will have free time to browse and discover more of this marvelous town.
On your way back to the coach, take a glimpse at the castle’s tower bearing the inscription: Portugal was born here.
NOTE: Comfortable walking shoes are recommended.</t>
  </si>
  <si>
    <t>OPO302</t>
  </si>
  <si>
    <t>Porto City, River Cruise &amp; Port Wine</t>
  </si>
  <si>
    <t>Oporto, also known as Porto, is one of the oldest tourist destinations in Europe. A rich array of artistic heritage, port wine, vast spaces dedicated to leisure and 
vibrant cultural life are just some of the aspects that invite you to visit the city!
Once a mercantile city connected to port wine trade, Oporto stands as an intriguing example of varied architecture, with elements of medieval and modern 
living side by side. As you head to the city center, you will pass by Foz, an exclusive and cosmopolitan waterfront district.
Enjoy the view of the 18th-century Clerigos tower, the highest point of the town at 245 feet. Continue past Aliados Avenue toward Ribeira, the city’s most 
characteristic district. Here you will board one of the traditional riverboats: the Rabelo. In the past, the boats sailing the Douro River were used to carry port 
wine barrels from the wineries to the cellars at Vila Nova de Gaia.
As you cruise along the Douro passing beneath some of the many bridges connecting the two parts of the city, you can admire wonderful views of the historic 
district. Narrow streets and houses and buildings that slope picturesquely toward the riverbanks create a scene straight out of a dream.
Following the cruise, you will have the opportunity to visit one of the wine cellars that holds the world-famous port wine, which you have the chance to taste 
before returning to the ship.</t>
  </si>
  <si>
    <t>OPO303</t>
  </si>
  <si>
    <t>Art of Filigree</t>
  </si>
  <si>
    <t>This tour will take you to Póvoa do Lanhoso, the capital of fi ligree and one of the most important sites of this art. It’s earned this reputation for the quality of 
products and the number of people here that are dedicated to the craft of fi ligree.
The Portuguese art of working gold or silver thread and transforming wires thin as hair into the most delicate of pieces, such as bracelets or necklaces, has 
turned fi ligree into a world-renowned artistry that’s appreciated by many. This tradition dates prior to Roman occupation and has been passed down from 
generation to generation, making it an integral part of their heritage.
The most characteristic pieces have hearts, Maltese Crosses and ships, among other symbols, which can be seen in detail at the Gold Museum. The museum 
displays pieces collected by Francisco de Carvalho e Sousa, a famous goldsmith. During this tour you will have the opportunity to watch the whole process of 
creating these pieces by a skilled craftsman.
After your visit, you will return to the ship.</t>
  </si>
  <si>
    <t>OPO398</t>
  </si>
  <si>
    <t>If you prefer to explore independently, then you can enjoy discovering the destination at your own pace. With your private guide and driver, you will have the 
fl exibility to create your own, personalized land experience in your private vehicle based on your interests.
Half-day land experiences are approximately 4 hours.
NOTE: Private cars are ordered per vehicle. The price includes vehicle, driver and English-speaking guide. One entrance fee is included</t>
  </si>
  <si>
    <t>La Corunha, Spain</t>
  </si>
  <si>
    <t>LKN301</t>
  </si>
  <si>
    <t>A Coruña Overview</t>
  </si>
  <si>
    <t>Depart the port and follow the coastline with views of La Coruña (or A Coruña), often called the Crystal City for its distinct scene of balconies enclosed in glass 
adorning many of its buildings.
See glimpses of the Mendez Nuñez Gardens, an Edenic scene of lush, tropical fl owers, plants and palm trees that invite you to take in the verdant views. Catch 
sight of the Castillo de San Antón, which within its stone walls houses the fascinating Archeological Museum.
Stop at the oldest active lighthouse in the world built by the Romans: The Tower of Hercules, A UNESCO World Heritage Site. The tower has served as a 
landmark and lighthouse at the entrance of A Coruña since the fi rst century CE. Enjoy free time to stroll the park and admire the monument.
You will also observe the Aquarium of La Coruña, the Museum of Humanity and the obelisk of the Crystal Millennium, a stunning structure jutting out from the 
water that mesmerizes and inspires awe. Before heading back to the ship, take a walk around the Maria Pita Square, named after the woman who defended La 
Coruña against Sir Francis Drake</t>
  </si>
  <si>
    <t>LKN302</t>
  </si>
  <si>
    <t>Santiago de Compostela</t>
  </si>
  <si>
    <t>Visit the historic center of Santiago de Compostela, a World Heritage city, and the fi nal destination of millions of pilgrims for the past 1,200 years.
Walk through its medieval streets to discover its extensive and rich, cultural heritage. Among the sites you will see are the Plaza del Obradoiro and the Church 
of San Fructuoso, as well as the Plaza de Platerías, each one offering a glimpse into the city’s longstanding history.
Continuing on to various squares, you will also tour several streets that serve as routes on the pilgrimage to reach the Cathedral of Santiago de Compostela, 
one of the most important Catholic sanctuaries in Europe.
Following your visit, enjoy an aperitif in the Parador de los Reyes Católicos. Built in 1486, the hotel is one of the oldest continuously operated hotels and 
considered one of the most beautiful in the world.</t>
  </si>
  <si>
    <t>LKN303</t>
  </si>
  <si>
    <t>Las Mariñas &amp; Betanzos Cheese &amp; Wine</t>
  </si>
  <si>
    <t>The scenic Las Mariñas Peninsula is situated between the Rías de La Coruña and Betanzos. Combining strategic location with natural beauty and sheltered 
beaches, Galician aristocracy has long called Las Mariñas home.
Your journey continues to Betanzos. Often called the City of Knights for being one of the most important medieval Galician cities, you can view phenomenal 
monuments dedicated to local heroes and Gothic churches, including San Francisco and Santa María, Iglesia de Santiago or the Plaza del Campo.
In Betanzos, enjoy a tasting of traditional Galician cheeses paired with local wines, accompanied by riveting entertainment.</t>
  </si>
  <si>
    <t>LKN398</t>
  </si>
  <si>
    <t>LKN399</t>
  </si>
  <si>
    <t>If you prefer to explore independently, then you can enjoy discovering the destination at your own pace. With your private guide and driver, you will have the 
fl exibility to create your own, personalized land experience in your private vehicle based on your interests.
Full-day land experiences are approximately 8 hours.
NOTE: Private cars are ordered per vehicle. The price includes vehicle, driver and English-speaking guide. One entrance fee is included</t>
  </si>
  <si>
    <t>Bilbao, Spain</t>
  </si>
  <si>
    <t>BIO301</t>
  </si>
  <si>
    <t>Bilbao Panorama &amp; Getxo</t>
  </si>
  <si>
    <t>Enjoy a panoramic view of the historic Spanish city, Bilbao. Passing the famous Guggenheim Museum and into the Old Quarter, you see a glimpse of the diverse 
culture and heritage that make up the image of this renowned city. Pass through the historical district and learn that Bilbao is more than 700 years old and was 
founded by the nobleman Don Diego López de Haro.
Leaving Bilbao, you’ll continue to Getxo (pronounced Get-cho), an elegant residential marina set on the bank of the Nervión River with large palaces and 
mansions. Enjoy a panoramic driving tour of Getxo before proceeding to the UNESCO World Heritage Site of the Monumental Vizcaya Hanging Bridge for a 
photo stop.
The bridge joins the riverbanks at Portugalete and Las Arenas, allowing for free-fl owing maritime traffi c. Similar in style to the Eiffel Tower, due to its black 
iron structure, this amazing feat of engineering by the Basque architect Alberto de Palacio is now over 100 years old and is the oldest transporter bridge in the 
world.</t>
  </si>
  <si>
    <t>BIO302</t>
  </si>
  <si>
    <t>Bike &amp; Canoe Bilbao</t>
  </si>
  <si>
    <t>Moderate-Vigorous</t>
  </si>
  <si>
    <t>Discover Bilbao and fall in love with the city from two points of view when you combine a biking tour with a canoe trip on the river.
Start with a 90-minute guided biking tour that offers you sweeping views of the city. Bilbao has a basic network of more than 49 miles (78 kilometers) of cycle 
paths, structured in 12 routes that connect the center of the city with the suburbs. All these routes cross public land and, on occasion, share safely the same 
physical space with other forms of transport (pedestrian, public and private motor vehicles).
There will be a break for snacks and refreshments to re-energize before your canoe trip.
Set out on a canoe from the Maritime Museum and paddle toward the Arriaga Theatre. Along the way, you can marvel at views of the Guggenheim Museum, 
Abandoibarra Avenue, Deusto Bridge, Iberdrola Tower, the city’s town hall and bridge, the surroundings of the Old Quarter, Arenal Gardens and Arriaga Theatre, 
among many other wonders.
NOTE: This tour includes bikes, helmets, lifejacket and a wetsuit, as well as professional guides.</t>
  </si>
  <si>
    <t>BIO303</t>
  </si>
  <si>
    <t>Private Basque Music Performance</t>
  </si>
  <si>
    <t>Dance has deep roots in Basque traditions. Voltaire famously described them as, “people who dance at the foot of the Pyrenees.” These traditional, cultural 
dances have always been accompanied by the music of customary Basque instruments, such as the txirula, the txistu, the tamboril (small drum), the 
accordion, the tambourine or the txalaparta.
Learn more about the Basque culture and their instrumental infl uences during an afternoon full of music. You will also meet a famous Basque traditional music 
and dance group and participate in creating a new melody while tasting some pintxos and txakoli, an effervescent and refreshing regional white wine.</t>
  </si>
  <si>
    <t>BIO398</t>
  </si>
  <si>
    <t>If you prefer to explore independently, then you can enjoy discovering the destination at your own pace. With your private guide and driver, you will have the 
fl exibility to create your own, personalized land experience in your private vehicle based on your interests.
Half-day land experiences are approximately 4 hours.
NOTE: Private cars are ordered per vehicle. The price includes vehicle, driver and English-speaking guide. One entrance fee is included.</t>
  </si>
  <si>
    <t>BIO399</t>
  </si>
  <si>
    <t>If you prefer to explore independently, then you can enjoy discovering the destination at your own pace. With your private guide and driver, you will have the 
fl exibility to create your own, personalized land experience in your private vehicle based on your interests.
Full-day land experiences are approximately 8 hours.
NOTE: Private cars are ordered per vehicle. The price includes vehicle, driver and English-speaking guide. One entrance fee is included.</t>
  </si>
  <si>
    <t>Cruising the Bay of Biscay</t>
  </si>
  <si>
    <t>St. Malo, France</t>
  </si>
  <si>
    <t>B</t>
  </si>
  <si>
    <t>SML301</t>
  </si>
  <si>
    <t>St Malo by Foot</t>
  </si>
  <si>
    <t>Meet your guide on the pier to begin your discovery of the charms of the old city of St. Malo.
The town was named after a sixth-century monk who converted the locals to Christianity. By the 16th century, St. Malo was a fl ourishing trading port. Wealthy 
ship owners built beautiful homes in town and in the surrounding shoreside.
During your tour you will see the castle, part of the ramparts protecting the town, the town’s typical streets, the house of Duchess Ann and the cathedral. You 
will also become acquainted with the more famous personalities of St. Malo, such as Jacques Cartier, Duguay-Trouin, Surcouf and the well-known romantic 
writer Chateaubriand.
Enjoy refreshments and some free time before returning to your ship.</t>
  </si>
  <si>
    <t>SML302</t>
  </si>
  <si>
    <t>Mont St Michel</t>
  </si>
  <si>
    <t>Mont St. Michel is considered one of the great religious sites in all of Europe, and often compared to St. Peter’s, Chartres and Durham. First built following the 
appearance of the Archangel Michael to the Bishop Aubert of Avranches, the abbey is constructed at the summit of an immense granite precipice 250 feet above 
the sea, a monument to the prime of Norman power and infl uence in the world.
Mont St. Michel makes its strongest impression when seen from a distance on the approach from a fi ve-mile-long causeway at Pontorson where Mont St. Michel 
joins the mainland. Once at the abbey, your visit by foot involves numerous stairs and steep paths. But you are rewarded with magnifi cent views at every juncture. 
Free time is afforded to stroll the labyrinth of streets, browse the shops and take in this magnifi cent architectural achievement.
Following your exploration of this great site, return to the ship along the coastal road passing small towns and traditional fi shing harbors along the way.
NOTE: There is extensive walking on uneven surfaces to arrive at Mont St. Michel and between 197 and 350 steps to climb at the abbey. This land experience is 
not wheelchair accessible. Comfortable walking shoes are recommended.</t>
  </si>
  <si>
    <t>SML303</t>
  </si>
  <si>
    <t>Oysters of Cancale</t>
  </si>
  <si>
    <t>Situated on the bay of Mont Saint-Michel, the history of Cancale is linked to its resources from the sea.
In particular, oysters have been a famed harvest since the days of Julius Caesar, when these sea delicacies were savored by his soldiers. Louis XIV had his 
oysters brought to Versailles from Cancale. Centuries later, the farming of oysters is still a major activity in the port and there are oyster beds covering about 
7.3 square kilometers, easily seen from the pier at the harbor. These beds harvest about 25,000 tons of oysters each year.
This tour will include a visit of Cancale and a visit to an oyster farm where you will also have an opportunity to taste the mouthwatering delicacy along with a 
refreshment.
NOTE: This land experience involves walking over uneven surfaces and is not wheelchair accessible or recommended for guests with walking diffi culties.</t>
  </si>
  <si>
    <t>SML398</t>
  </si>
  <si>
    <t>SML399</t>
  </si>
  <si>
    <t>Ouistreham (Caen), France</t>
  </si>
  <si>
    <t>BLB CRUISES</t>
  </si>
  <si>
    <t>Axel Lebrun</t>
  </si>
  <si>
    <t>team@blb.cruises</t>
  </si>
  <si>
    <t>CFR301</t>
  </si>
  <si>
    <t>Caen &amp; Its Castle</t>
  </si>
  <si>
    <t>Drive to Caen’s city center and arrive at the Ladies’ Abbey, built under the orders of William the Conqueror’s wife. Visit Holy Trinity Church, a real masterpiece of 
Norman Roman art and see the fi nal resting place of Queen Mathilde de Flandre.
Your guide will then lead you through the stronghold built by William the Conqueror, still considered one of the largest fortifi ed enclosures in Europe. The 
Castle of Caen preserved a number of monuments from the Middle Ages, such as the Exchequer of the Dukes of Normandy and St. Georges Church. Its rustic, 
stone walls invoke a sense of the past that invites you to explore the stories it has yet to tell. The northern rampart was recently restored and is now accessible 
by a lift to the belvedere walkway, affording spectacular views over the town and the castle.
Before driving back to your ship, enjoy some free time in Caen city center, mingling among the locals.</t>
  </si>
  <si>
    <t>CFR303</t>
  </si>
  <si>
    <t>The Medieval City of Bayeux &amp; Its Tapestry</t>
  </si>
  <si>
    <t>Bayeux, the former capital of Bessin, was the fi rst French town to be liberated. Fortunately, it was not damaged during the Second World War, lying so close to 
the Normandy beach of D-Day. The impressive cathedral still keeps watch over the town and the Bayeux Tapestry presents its unique records of events of 1066 
(from the rivalry between Harold and William to the conquest and fi nal Norman victory).
The Bayeux Tapestry is displayed in the William the Conqueror Centre in a striking 18th-century building, which was a seminary until 1970. This jewel of 
Romanesque Art is presented in different sections. The William Room uses audiovisual fi lm to tell the tales of the Vikings, followed by a strip cartoon 
explaining their invasion and the contents of the Tapestry. After admiring its rich and vibrant historic accounts, you will see a fi lm describing the Battle of 
Hastings.
It is only in the 18th century that the Tapestry was inaccurately attributed to Queen Mathilda. The embroidery in colored wool on a piece of linen remains the 
most accurate and lively document to survive from the Middle Ages by providing detailed information on the clothes, ships, arms and general manners of the 
period.
Your next stop on this discovery of the charming Bayeux is the fi ne, Norman Gothic Cathedral. It bears the marks of the many changes it has undergone over 
the centuries. Remaining from the 11th-century Romanesque church, you can view the crypt and the lower part of the nave. During the 13th-century Gothic 
period, a superb chancel and a Norman Gallery were added. Later additions included the building of side-chapels along the aisles, frescoes, furniture and 
works of art, all providing an enchanting sight to behold.
Enjoy some free time before driving back to Caen.</t>
  </si>
  <si>
    <t>CFR304</t>
  </si>
  <si>
    <t>A Taste of Pays d’Auge</t>
  </si>
  <si>
    <t>Inland from the Côte Fleurie, the Auge region provides a wonderful hinterland with its pasturelands, thatched cottages, manor houses and local products, such 
as cider and cheeses. One of the great charms of this area lies in the diversity of its manor houses that are generally simple but pleasant to look at and always 
perfectly adapted to the rural setting.
Stop at the quaint village of Beuvron en Auge, belonging to the very selective club of the 100 most beautiful villages of France. A scene of more than 30 half_x0002_timbered houses creates a delightful background of life in the French countryside that’s sure to entice you stay a while longer.
Next, discover local products by visiting a distillery in the village of Coudray-Rabut. From the apple press, you will continue through to the distillery with its 
bright copper stills. From there, you’re given a tour of the cellar where the Calvados brandy ages in oak casks. You will be invited to sample the product in the 
tasting room and delight in the perfection of this outstanding drink and other local beverages.
After your delicious break, you’ll return to Caen on the scenic route.</t>
  </si>
  <si>
    <t>CFR305</t>
  </si>
  <si>
    <t>Hiking The Orne Estuary</t>
  </si>
  <si>
    <t>With your guide, you will venture to Sallenelles to visit the nature and estuary site. The House of Nature and the Estuary are part of one of the largest protected 
natural areas in the Calvados region.
Between land and sea, the most fascinating aquatic fl ora and fauna can be observed here. More than 400 species of birds have been counted at the site and at 
the bend of a path along the Orne Estuary, it is not uncommon to see seals frequenting the bay of Sallenelles.
As you take an invigorating hike along the estuary, you’ll discover the local wildlife and plants, as well as a wonderful view of the sea and little ports that dot the 
path. Along the seaside, enter into the bay of Orne, an area of great natural beauty. The bay is a privileged refuge for migratory birds who take advantage of this 
tranquil haven to rest during their long journeys.
NOTE: This land experience is not wheelchair accessible. Comfortable walking/hiking shoes are recommended.</t>
  </si>
  <si>
    <t>CFR398</t>
  </si>
  <si>
    <t>London, United Kingdom</t>
  </si>
  <si>
    <t>EXCURSIONS LTD UK</t>
  </si>
  <si>
    <t>Rupert Woodard</t>
  </si>
  <si>
    <t>rupert@excursions.co.uk</t>
  </si>
  <si>
    <t>44 1793 767424</t>
  </si>
  <si>
    <t>LON301</t>
  </si>
  <si>
    <t>London City Sightseeing</t>
  </si>
  <si>
    <t>Begin your journey to the City Centre via one of London’s newest districts, The Docklands. Pass the fabled Tower of London, Tower Bridge and Sir Christopher Wren’s great masterpiece St. Paul’s Cathedral and navigate through Trafalgar Square where you will notice Nelson’s Column and the National Gallery, before continuing through Haymarket and colourful Piccadilly. Drive past the theatrical West End, before seeing Buckingham Palace, St. James’s Park and The Mall; London’s main ceremonial avenue. Travel down Whitehall, past the Horse Guards Parade, the Cenotaph and Downing Street; home to the British Prime Minister and the Chancellor of the Exchequer before entering Parliament Square where a stop for photos is welcome.   
Whilst at Parliament Square, notice statues of British &amp; International political figures all around you and see the historic Houses of Parliament, Big Ben and Westminster Abbey from the outside. The Abbey is the resting place of many of Britain's monarchs and has been the location of many great coronations and ceremonies dating back to 1066; including the funeral of Diana, Princess of Wales and more joyously, the wedding of Prince William and Kate Middleton on 29th April 2011.   
Re-join the Coach and drive down Embankment, alongside the River Thames back towards the Tower Pier to your ship. On the opposite side of the River is the London Eye; created as part of the Millennium celebrations in 2000 it has become a permanent feature of the city’s skyline that allows visitors and locals alike to enjoy fantastic views of London from an entirely different perspective. Just a little further east is the popular South Bank promenade.</t>
  </si>
  <si>
    <t>LON302</t>
  </si>
  <si>
    <t>Royal Greenwich Walking Tour</t>
  </si>
  <si>
    <t>80-99</t>
  </si>
  <si>
    <t>A transfer from Tower Pier to Greenwich by private clipper provides an opportunity to see and experience London from a different perspective.  
Greenwich brims with maritime, scientific and royal history and in 2012 this leafy London suburb became the Royal Borough of Greenwich in recognition of the town’s long and illustrious heritage as well as its royal association.  This walking tour will introduce some of the key highlights. 
See the Cutty Sark, once the fastest ship in the world and today, the world’s sole surviving tea clipper. Walk past Greenwich Market, London’s only historic market set with a World Heritage site and admire St Alfege Church where Alfege, Archbishop of Canterbury, was killed in 1012 and where Henry VIII was baptized. 
During your walking tour you will also see The Queen’s House, the first classical building in England and the National Maritime Museum, the world’s largest maritime museum and finally the Old Royal Naval College, the architectural centerpiece of Maritime Greenwich and perhaps one of the most iconic landmarks of Royal Greenwich. 
There will also be free time to explore the city independently. After this delightful introduction to Greenwich, you’ll re-join your river boat for the trip back to the Tower Pier. 
Please note, this is a walking tour and does not include any internal visits.</t>
  </si>
  <si>
    <t>45 1793 767424</t>
  </si>
  <si>
    <t>LON303</t>
  </si>
  <si>
    <t>Ceremony of the Keys</t>
  </si>
  <si>
    <t>Enjoy a very special after hours’ visit of the Tower grounds and experience a unique and century’s old tradition. 
The Tower of London has been the setting for many great events during its 1000-year history as a royal palace and fortress, prison and place of execution, menagerie and jewel house.  Founded by William the Conqueror in 1066-7 and enlarged and modified by successive sovereigns, today the Tower of London is one of the world's most famous and spectacular fortresses.
Nobody knows more about the history of the Tower than the Yeoman Warders. Having guarded this palace and fortress for centuries, be captivated by their amazing stories passed on from generation to generation.  Upon arrival, meet your Yeoman Warder (also known as Beefeater) for your special guided tour of the Tower grounds which is closed to the general public this evening. 
The Tower of London is often identified with the White Tower, the original stark square fortress built by William the Conqueror in 1078. However, the Tower is a complex of several buildings set within two parallel rings of defensive walls and a moat. This evening with your warder, visit the area within the walls. 
Following your tour, it is time for a unique and century’s old tradition - the Ceremony of the Keys, the time-honoured locking up of the Tower of London each night. Set amidst the mighty battlements of this ancient historic fortress, it is one of the oldest and most colourful surviving ceremonies of its kind, having been enacted every night without fail for almost seven hundred years, in much the same form as we know it today. 
Every night, at exactly 7 minutes to 10 o'clock, the Chief Yeoman Warder of the Tower emerges from the Byward Tower wearing his long red coat and Tudor bonnet. He carries in one hand a candle lantern and in the other hand the Queen’s Keys. With solemn tread he moves along Water Lane to Traitor's Gate. Once all the Tower gates are locked, the last post is sounded by a trumpeter and the ceremony is concluded.
Following the ceremony depart the Tower and walk back to your Ship.</t>
  </si>
  <si>
    <t>46 1793 767424</t>
  </si>
  <si>
    <t>LON304</t>
  </si>
  <si>
    <t>Expierience Medieval London</t>
  </si>
  <si>
    <t>Explore London’s essential highlights, passing by the fabled Tower of London and along the Embankment with views across the River Thames. Travel into the City through Trafalgar Square and London’s buzzing Theatreland before arriving at St Paul’s Cathedral. 
Begin your guided walk at St Paul’s Cathedral, the masterpiece of the late 17th century designed by the great architect Sir Christopher Wren. Discover some of the hidden sights of the city, including a small garden created within the walls of a burnt out church, one of the city’s most unusual memorials to ‘unsung heroes’ and the remains of the Roman wall which once surrounded the ‘square mile’. 
Continue to explore the City of London, the oldest of London’s 32 boroughs and the place where the Romans settled in AD43 and where the medieval city flourished for centuries. Today, it is largely the financial and business district of London where the finest 21st century architecture sits comfortably alongside Roman ruins and medieval sites. 
Visit the Guildhall Yard, which formed the heart of the medieval city and see the magnificent 15th century Guildhall and hear about its fascinating history and its role from medieval times through to today. En route pass Goldsmiths Hall, the home of one of the City Livery companies which were formed in medieval times and pass through streets named after the guilds and trades which once operated here, such as Milk Street, Bread Street and Ironmonger Lane.  These tiny, narrow streets are a strong reminder of how the medieval city once looked. Passing St Mary Le Bow Church, the church at the heart of the city in medieval times and rebuilt after the Great Fire of London of 1666. 
Following your guided walk, return to St Paul’s Cathedral where you can enjoy some time to take photographs along with a coffee and small pastry before the coach journey to Tower Pier.</t>
  </si>
  <si>
    <t>47 1793 767424</t>
  </si>
  <si>
    <t>LON601PST-DBL</t>
  </si>
  <si>
    <t>Royal London</t>
  </si>
  <si>
    <t>DAY 1: Upon arriving at the disembarkation port, you’ll meet your private driver and transfer to the Langham Hotel. With over 150 years of history, the hotel was first opened in June 1865 with the presence of His Royal Highness, the Prince of Wales. The Langham Hotel has since been a favored venue for many Royal guests, including the late Princess Diana in the 1990s.Check-in time at your hotel is 3PM. Every effort will be made to have rooms become available sooner, however this cannot be guaranteed.After familiarizing yourself with the luxurious Langham Hotel, join your fellow guests on your luxury air-conditioned motor coach for a panoramic tour of London’s most iconic landmarks. Drive by Hyde Park Corner, St. James Park and Buckingham Palace. Continue the drive toward Parliament Square, where you will see the London Eye, Houses of Parliament, Big Ben and Westminster Abbey.Arrive at the Ritz Hotel London, the first hotel to be awarded a Royal Warrant for Banqueting and Catering Services by His Royal Highness, the Prince of Wales (the future King Edward VII). Enjoy a glass of champagne upon arrival before sitting down to a tea etiquette class taking place in the Marie Antoinette Room. This very room was once used by Sir Winston Churchill, Dwight Eisenhower and Charles De Gaulle to discuss operations during World War II. The Ritz has played host to many other famous and Royal people over the last century, from Charlie Chaplin to Queen Elizabeth, the Queen Mother.You will be joined by Britain’s royal etiquette expert, teaching you the royal etiquette of afternoon tea. Grant Harrold is a former royal butler and a member of the royal household of their Royal Highnesses, The Prince of Wales and The Duchess of Cornwall. Enjoy an enchanting afternoon learning the royal etiquette of afternoon tea, followed by a delicious afternoon tea to practice your new skills.Take a short transfer back to the Langham Hotel, for the remainder of the evening at your leisure.DAY 2: After breakfast, depart your hotel and head toward Kensington Palace for a private morning tour before it opens to the general public. Follow your knowledgeable guide through Kensington Palace and into the Kings and Queens State Apartments. What once was the childhood home for Queen Victoria is now more recently known as a fashionable home to Britain’s young Royal families, including the late Diana, Princess of Wales. It is now the London home of the Duke and Duchess of Cambridge and their children.Following your tour, you’ll be able to explore this wonderful palace and grounds further at your leisure. Perhaps view the spectacular display of royal court dress from 1760 to present, including those worn by HM Queen Elizabeth II and Diana, Princess of Wales. Enjoy a light lunch in the palace restaurant before departing the grounds for the next stop, the Royal Mews.Arrive at the Royal Mews, the mews of the British Royal Family, best known for providing transport to the Queen and members of the Royal Family by horse drawn carriages or motor vehicles. It is also home to one of the finest working stables in England, responsible for training the Windsor Greys and Cleveland Bays. While you can explore this venue with a self-guided visit, your tour guide will be able to answer any questions you may have to enhance your visit.Depart the Royal Mews and arrive for an inside guided tour at Westminster Abbey. Founded in 960 C.E., the Abbey is world famous as the resting place for some of the most significant people in Britain’s history and as the setting for coronations and other great pageants. Half national church, half national museum, inside the Abbey walls you can view some of the most glorious examples of medieval architecture in London, including some of the most impressive collections of tombs and monuments in the world. Your knowledgeable guide will take you on a tour explaining how the abbey’s interior presents an exceptionally diverse display of architectural and sculptural styles.Following this visit, take the short transfer back to your hotel. You will have time to relax and refresh before joining your fellow guests to indulge in a private, three-course meal at the Langham Hotel, London.DAY 3: Following early breakfast at the hotel, your luxury air-conditioned motor coach will head toward the Tower of London for a private viewing of the Crown Jewels. For over 600 years, Kings and Queens of England have stored their robes, crowns and other items of ceremonial regalia at the Tower of London. At the Duty Exhibitor’s invitation, you may enter the viewing room and marvel at the Imperial State Crown with its 2,868 diamonds, including the Black Prince’s Ruby and the 317.4-carat Cullinan Diamond.Following your tour, enjoy free time to further explore the colorful history of the Tower of London at your leisure before departure.Arrive at St. Paul’s Cathedral for a guided visit of Sir Christopher Wren’s splendid masterpiece. St. Paul’s was built after the old Gothic cathedral was destroyed in the Great Fire of 1666. It has been the venue for countless religious and historic events, including the wedding of Prince Charles and Lady Diana Spencer in 1981 and more recently, the ceremonial funeral of Britain’s only female Prime Minister, Baroness Margaret Thatcher.Travel to Blackfriars Pier and board your luxury private vessel, The Edwardian, which featured in the Queen’s Diamond Jubilee River Pageant. Enjoy a luxury, three-course lunch, while relaxing to jazz music on this leisurely afternoon cruise along the River Thames. The Thames carves its way through the very heart of London, making it the perfect opportunity to glide past some of London’s most famous landmarks, including Big Ben, the London Eye and Tower Bridge. With a glass in hand, embrace London’s beautiful sights from the comfort of your very own private river boat!
Upon arrival at Greenwich Pier, you will be greeted by the breath-taking view of the Cutty Sark. Built in 1869, the Cutty Sark became a record-breaking tea clipper completing eight trips to China. After the ship’s many adventures across the globe, it returned to Greenwich in 1954, where it was restored to its former glory. Continue your tour to Greenwich Market, London’s only historic market set within a World Heritage Site. A short distance away is the Royal Observatory, the original home of Greenwich Mean Time (GMT) and famous for being the source of the Prime Meridian line. Along the way you’ll visit other key sites of Greenwich, including The Royal Naval College, the architectural centerpiece of Maritime Greenwich. You can also take time to visit the National Maritime Museum, the largest maritime museum in the world holding over 2.5 million items, including astronomical and navigational instruments, ship models and plans, coins, medals and fl ags and much more. Visits to the Royal Observatory and the Maritime Museum are on your own. At the end of your tour, travel back to your luxury hotel for an evening at your leisure. DAY 4: After an early breakfast, depart the Langham Hotel and travel toward St. James Square before fi rst arriving at Berry Bros &amp; Rudd for the fi nal taste of British Royalty. Holding two Royal Warrants for HM the Queen and HRH the Prince of Wales, Berry Bros have been supplying the British Royal Family since the reign of King George III and are Britain’s oldest wine and spirit merchant. Next, stroll toward Fortnum &amp; Mason and their fl agship store on Piccadilly, where they have been trading for over 300 years. Fortnum &amp; Mason are another Royal Warrant holder and an iconic British brand. Enjoy free time to browse through this beautiful store with its spectacular atrium and its fabulous array of food, gifts, accessories and homeware. A short walk behind Fortnum &amp; Mason, Jermyn Street is home to several Royal Warrant holders. These include Floris London, the oldest independent, family run perfumer in the world who received their fi rst Royal Warrant in 1820; Paxton &amp; Whitfi eld, Britain’s oldest cheese monger who were appointed to HM Queen Victoria in 1850; and Turnbull &amp; Asser, a Royal Warrant shirt maker, who have been dressing some of the world’s most distinguished men since 1885. After, it will be time for the fi nal transfer to London Heathrow airport</t>
  </si>
  <si>
    <t>LON601PST-SGL</t>
  </si>
  <si>
    <t>48 1793 767424</t>
  </si>
  <si>
    <t>LON602PST-DBL</t>
  </si>
  <si>
    <t>Discover the Garden of England</t>
  </si>
  <si>
    <t>DAY 1: Explore Kent’s rolling green and gentle hills, taking in the beautiful scenery as you immerse yourself in this rich county known for hundreds of years as the Garden of England. The abundance of fruit growing and hop gardens help to reinforce this reputation. Arrive at your disembarkation port, where you’re met by your private driver and transferred to the 900-year-old Leeds Castle. Built in 1119 by Robert de Crevecoeur, the castle has been home for six medieval queens, served as a royal palace owned by Henry VIII and more recently, has played host as an elegant weekend retreat for guests such as John F. Kennedy, Errol Flynn, Douglas Fairbanks and Charlie Chaplin. Familiarize yourself with your surroundings by perhaps taking a stroll through the gardens this afternoon or explore the castle at your leisure. Enjoy a welcome reception and dinner in the Castle View restaurant as you imagine times gone by and those who’ve helped to create the history and splendor that surrounds you. The 17th-century, oak-beamed setting offers the perfect atmosphere with spectacular views across the terrace to the beautifully lit castle. DAY 2: Following breakfast, join your expert guide and begin the day with an early access tour to discover more about the glorious past of this unique castle. Continuing on, take a short transfer to visit a strawberry farm with a difference. The Boucher family has been farming in Kent for over 130 years and since 1942, the specialty has been quality, soft and top fruit expertly grown for Wimbledon – as well as renowned supermarkets. On arrival, relax and enjoy champagne and strawberries (freshly picked of course) as you look out over the Victorian garden and learn more about the history of this farm, which is now in its fourth generation. Following the talk, take time to explore the orchards and pick some seasonal fruit of your own to savor after your visit. Next it is time to enjoy lunch at a traditional English pub located in a quaint village. The pub is a former blacksmiths and local folklore has it that a man once shoed his horse in the bar. Following lunch, transfer to Doddington Place Gardens. Located in an Area of Outstanding Natural Beauty, the landscaped gardens are set in the grounds of an imposing Victorian mansion. The woodland garden includes many different varieties of rhododendrons and azaleas; also, a large Edwardian rock garden with pools; a formal sunk garden with herbaceous borders and a flint and brick folly. Extensive lawns and avenues are framed by impressive, clipped yew hedges and many fine trees. Take the short transfer to a local country pub for dinner – a chance to enjoy some fine local produce in a sophisticated atmosphere. DAY 3: After breakfast, join your guide and transfer to Hush Heath Winery, a hidden gem in the wine garden of England. The estate produces one of England’s most iconic and exclusive sparkling wines using the traditional method. Built in 1503, Hush Heath Manor initially served as a pair of wealthy weavers’ cottages. By the time the Balfour-Lynn family purchased it in the 1980s, it required extensive restoration. The following four years entailed a full restitution of the roof, gardens and interior period features. Here, the label, Balfour 1503, was born. The names Balfour 1503 Classic Cuvee and Balfour 1503 Rosé relate back to the wines’ provenance and ties them into the rich heritage of the estate. Today, the hillside on which Hush Heath Manor sits overlooks the vineyards, apple orchards and winery and is at the heart of Hush Heath Estate. Enjoy a bespoke private tour with your own dedicated guide and visit the state-of-the-art winery to discover how they make their award-winning still and sparkling wines. Explore the vibrant flora and fauna as you stroll through the Estate’s beautiful vineyards, apple orchards and ancient oak woodlands. Following the tour, relax in the comfort of the tasting room where the experts will guide you with six tastings of wine, cider or beer. Following the tour and short interlude, enjoy a local themed lunch within the grounds of the estate. Transfer to Sissinghurst Castle Garden, nestled in the Weald of Kent. Situated within the ruins of a great Elizabethan house, framed by the rich Kentish landscape of woods, farmland, lakes and streams, the famous garden with romantic pink brick tower is the result of creative tension between the formal design of Harold Nicolson and the abundant planting of his wife, Vita Sackville-West. The layers of color, intimacy of different garden rooms and rich, herbaceous borders are the epitome of an English garden and provide an ever-changing picture throughout the seasons. An ancient site, its name in Saxon means “clearing in the woods.” The evolving history of the gardens and the remains of the castle are a true treat to see. Soak up the well-presented exhibition that tells you the castle’s involvement during the past from the Napoleonic wars right through to the popular hop picking era. The castle itself was developed around the surviving parts of an Elizabethan mansion with a central red-brick prospect tower, which still survives today. The rooms inside these impressive turrets are intimate and romantic in atmosphere and provide enchanting libraries as well as the study, where Vita worked on her famous books. Sit back and relax as you’re treated like royalty once more and enjoy a farewell dinner with your fellow guests.  DAY 4: After a relaxing breakfast, check out of your accommodations and join your fellow guests as you’re transferred to your fi nal castle and garden of the tour. Join an expert guide to discover the magnifi cent award-winning gardens set in 125 acres of glorious grounds at Hever Castle &amp; Gardens, the childhood home of Anne Boleyn, to which she returned repeatedly during her long courtship with Henry VIII. Marvel at the Pompeian wall and classical statuary in the Italian Garden. Admire the giant topiary chess set in the Tudor Garden and inhale the fragrance of over 4,000 rose bushes in the quintessential English Rose Garden. The Loggia, overlooking the 38-acre Lake, is the perfect spot to relax before exploring the many cascades, grottoes and fountains. Enjoy a private garden tour, the restoration and development of which traces the stunning garden from Tudor times to the present day. Learn about the beautiful gardens that were laid out between 1904 and 1908 and designed to display William Waldorf Astor’s Italian statuary. After the tour, enjoy time for lunch and explore at your leisure. Visit the lake and enjoy the tranquility of this peaceful part of the castle grounds. You will then take the transfer to London Heathrow airport.</t>
  </si>
  <si>
    <t>49 1793 767424</t>
  </si>
  <si>
    <t>LON602PST-SGL</t>
  </si>
  <si>
    <t>50 1793 767424</t>
  </si>
  <si>
    <t>WNA220617</t>
  </si>
  <si>
    <t>13-Night London to Dublin (Golf Cruise)</t>
  </si>
  <si>
    <t>LON601PRE-DBL</t>
  </si>
  <si>
    <t>Day 1: Arrive at London Heathrow, meet your private driver and transfer to The Langham Hotel. Bursting with over 150 years of history, the hotel was first opened in June 1865 with the presence of His Royal Highness Prince of Wales. The Langham Hotel has since been a favoured venue for many Royal guests including, the late Princess Diana in the 1990s. 
Check-in time at your hotel is 15:00. Every effort will be made to have rooms become available sooner, however this cannot be guaranteed.
After familiarising yourself with the luxurious Langham Hotel, join your fellow Crystal Cruise guests on your luxury air-conditioned motor coach for a panoramic tour of London’s most iconic Landmarks. Drive by Hyde Park Corner, St James Park and Buckingham Palace. Continue the drive towards Parliament Square where you will see the London Eye, Houses of Parliament, Big Ben and Westminster Abbey. 
Arrive at The Ritz Hotel London, the first hotel to be awarded a Royal Warrant for Banqueting and Catering Services by His Royal Highness the Prince of Wales (the future King Edward VII). Enjoy a glass of Champagne upon arrival before sitting down to a tea etiquette class which will take place in the Marie Antoinette Room. This very room was once used by Sir Winston Churchill, Dwight Eisenhower and Charles De Gaulle to discuss operations during World War II. The Ritz has played host to many other famous and Royal people over the last century from Charlie Chaplin to Queen Elizabeth The Queen Mother. 
You will be joined by Britain’s Royal Etiquette Expert teaching you the Royal Etiquette of afternoon tea. Grant Harrold, known as ‘The Royal Butler’, is a former Royal Butler and a member of the Royal Household of their Royal Highnesses, The Prince of Wales and The Duchess of Cornwall. Enjoy an enchanting afternoon learning the Royal Etiquette of afternoon tea.  This will, of course, be followed by a delicious afternoon tea.
Take a short transfer back to The Langham Hotel, for the remaining evening at leisure.
Day 2: After breakfast, depart your hotel and head towards Kensington Palace for a private morning tour before the Palace opens to the general public. Follow your knowledgeable guide through Kensington Palace and into the Kings and Queens State Apartments. What once was the childhood home for Queen Victoria (before she moved to Buckingham Palace in 1837), is now more recently known as a fashionable home to Britain’s young Royal families including the late Diana, Princess of Wales. It is now the London home of The Duke and Duchess of Cambridge and their children. 
Following your tour, you’ll be able to explore this wonderful palace and grounds further at your leisure. Perhaps view the spectacular display of royal court dress, from 1760 to present including those worn by HM Queen Elizabeth II and Diana, Princess of Wales. Enjoy a light lunch in the Palace restaurant before departing the grounds for the next stop, The Royal Mews.
Arrive at The Royal Mews; the mews of the British Royal Family, best known for providing transport to the Queen and members of the Royal Family by horse drawn carriages or motor vehicles. It is also home to one of the finest working stables in England, responsible for training the Windsor Greys and Cleveland Bays. Explore this venue with a self-guided visit, your tour guide will be able to answer any questions you may have to enhance your visit.
Depart the Royal Mews and arrive for an inside guided tour at Westminster Abbey. Founded in 960AD, the Abbey is world famous as the resting place for some of the most significant people in Britain's history and as the setting for coronations and other great pageants. Half national church, half national museum, inside the Abbey walls view some of the most glorious examples of medieval architecture in London including some of the most impressive collections of tombs and monuments in the world. Your knowledgeable guide will take you on a tour explaining how the abbey's interior presents an exceptionally diverse display of architectural and sculptural styles.
Following this visit, take the short transfer back to your hotel. You will have time to relax and refresh before joining your fellow guests to indulge a private 3 course meal with your fellow Crystal Guests at the Langham Hotel, London.
Day 3: Following early breakfast at the hotel, embark your luxury air-conditioned motor coach and head towards Tower of London for a private viewing of the Crown Jewels. For over 600 years, Kings and Queens of England have stored their robes, crowns and other items of ceremonial regalia at the Tower of London. At the Duty Exhibitor’s invitation, you may enter the viewing room and marvel at the Imperial State Crown with its 2,868 diamonds, including the Black Prince’s Ruby and the 317.4 carat Cullinan Diamond. 
Following your tour, enjoy free time to further explore the colourful history of the Tower of London at your leisure before departure.
Arrive at St Paul’s Cathedral for a guided visit of Sir Christopher Wren's splendid masterpiece. St. Paul’s was built after the old Gothic cathedral was destroyed in the Great Fire of 1666. It has been the venue for countless religious and historic events including the wedding of Prince Charles and Lady Diana Spencer in 1981 and more recently the ceremonial funeral of Britain’s only female Prime Minister, Baroness Margaret Thatcher.
Travel to Blackfriars Pier and board your luxury private vessel, The Edwardian, which featured in the Queen’s Diamond Jubilee River Pageant. Enjoy a luxury 3 course lunch, whilst relaxing to Jazz music on this leisurely afternoon cruise along the River Thames.  The Thames carves its way through the very heart of London making it the perfect opportunity to glide past some of London’s most famous landmarks including Big Ben, the London Eye and Tower Bridge. With a glass in hand, embrace London’s beautiful sights from the comfort of your very own private river boat! 
Upon arrival at Greenwich Pier you will be greeted by the breath-taking view of The Cutty Sark. Built in 1869, the Cutty Sark became a record-breaking tea clipper completing 8 trips to China. After the ships many adventures across the globe, it returned to Greenwich in 1954 where it was restored to its former glory. Continue your tour to Greenwich Market, London’s only historic market set within a World Heritage site.
Just a short distance away is The Royal Observatory, the original home of Greenwich Mean Time (GMT) and famous for being the source of the Prime Meridian line. Enjoy visiting the other key sites of Greenwich including The Royal Naval College, architectural centrepiece of Maritime Greenwich, as well as taking time to visit The National Maritime Museum. The largest maritime museum in the world holding over 2.5 million items including astronomical and navigational instruments, ship models and plans, coins, medals and flags, and much more.
Visits to the Royal Observatory and The Maritime Museum are free flow.
At the end of you tour, travel back to your luxury hotel for an evening at leisure. 
Day 4: After an early breakfast, depart The Langham Hotel and travel towards St James Square, before first arriving at Berry Bros &amp; Rudd for the final taste of British Royalty. Holding two Royal Warrants for HM The Queen and HRH The Prince of Wales, Berry Bros have been supplying the British Royal Family since the reign of King George III and are Britain’s oldest wine and spirit merchant.
Next, stroll towards Fortnum &amp; Mason and their flagship store on Piccadilly where they have been trading for over 300 years. Fortnum &amp; Mason are another Royal Warrant holder and an iconic British brand. Enjoy free time to browse through this beautiful store with its spectacular atrium and its fabulous array of food, gifts, accessories and homeware.
Just a short walk behind Fortnum &amp; Mason, Jermyn Street is home to several Royal Warrant holders. These include: Floris, the oldest independent family-run perfumer in the world who received their first Royal Warrant in 1820; Paxton &amp; Whitfield, Britain's oldest cheesemonger who were appointed cheesemonger to HM Queen Victoria in 1850 and Turnball &amp; Asser, a Royal Warrant shirt maker, who’ve been dressing some of the world’s most distinguished men since 1885.
After discovering some of the Best of British it will be time for the final transfer to your waiting ship in Greenwich.</t>
  </si>
  <si>
    <t>LON601PRE-SGL</t>
  </si>
  <si>
    <t>LON602PRE-DBL</t>
  </si>
  <si>
    <t>Day 1: Explore Kent’s rolling green and gentle hills and take in the beautiful scenery as you immerse yourself in this rich county known for hundreds of years as ‘The Garden of England’. The abundance of fruit growing and hop gardens help to reinforce this reputation.
Arrive at London Heathrow Airport, meet your private driver and transfer to your very own 900-year-old castle - Leeds Castle. Built in 1119 by Robert de Crevecoeur, the castle has been home for six medieval queens, served as a royal palace owned by Henry VIII and more recently, has played host as an elegant weekend retreat for guests such as John F. Kennedy, Errol Flynn, Douglas Fairbanks and “Charlie” Chaplin.
Familiarise yourself with your surroundings by perhaps taking a stroll through the gardens this afternoon or explore the castle at your leisure. 
Enjoy a welcome reception and dinner in the Castle View Restaurant as you imagine times gone by and those who’ve helped to create the history and splendour that surrounds you this evening. The 17th century oak-beamed setting offers the perfect atmosphere with spectacular views across the terrace to the beautifully lit Castle.
Day 2: Following breakfast, join your expert guide and begin the day with an early access tour to discover more about the glorious past of this unique castle. 
Continuing on, take a short transfer to visit a strawberry farm with a difference. The Boucher family have been farming in Kent for over 130 years and since 1942, the speciality has been quality soft and top fruit expertly grown for Wimbledon – as well as well renowned supermarkets. On arrival, relax and enjoy champagne and strawberries (freshly picked of course) as you look out over the Victorian Garden and learn more about the history of this farm which is now in its 4th generation. Following the talk, take time to explore the orchards and pick some seasonal fruit of your own to perhaps savour after your visit. 
Next it is time to enjoy lunch at a traditional English pub located in a quaint village. The pub is a former blacksmiths and local folklore has it that a man once shoed his horse in the bar.
Following lunch, transfer to Doddington Place Gardens. Located in an Area of Outstanding Natural Beauty, the landscaped gardens are set in the grounds of an imposing Victorian mansion. The woodland garden includes many different varieties of rhododendrons and azaleas; also, a large Edwardian rock garden with pools; a formal sunk garden with herbaceous borders, and a flint and brick folly. Extensive lawns and avenues are framed by impressive clipped yew hedges and many fine trees.
Take the short transfer this evening to a local country pub for dinner – a chance to enjoy some fine local produce in a sophisticated atmosphere.
Day 3: After breakfast, join your guide and transfer to Hush Heath Winery, a hidden gem in the wine garden of England. The Estate produces one of England's most iconic and exclusive sparkling wines using the traditional method. 
Built in 1503, Hush Heath Manor initially served as a pair of wealthy weavers' cottages and by the time the Balfour-Lynns purchased Hush Heath Manor as a family home in the 1980’s, it required extensive restoration. The following four years entailed a full restitution of the roof, gardens and interior period features and the label, Balfour 1503, was born.  The names Balfour 1503 Classic Cuvee, and Balfour 1503 Rose relate back to the wines' provenance and ties them into the rich heritage of the estate. Today, the hillside on which Hush Heath Manor sits overlooks the vineyards, apple orchards, and winery and is at the heart of Hush Heath Estate. 
Enjoy a bespoke private tour with your own dedicated guide and visit the state-of-the-art Winery to discover how they make their award-winning still and sparkling wines. Explore the vibrant flora and fauna as you stroll through the Estate’s beautiful vineyards, apple orchards and ancient oak woodlands. Following the tour, relax in the comfort of the tasting room where the experts will guide you with six tastings of wine, cider or beer. 
Following the tour and short interlude, enjoy a local themed lunch within the grounds of the estate. 
This afternoon, transfer to Sissinghurst Castle Garden which is nestled in the Weald of Kent. Sat within the ruins of a great Elizabethan house, framed by the rich Kentish landscape of woods, farmland, lakes and streams, the famous garden with romantic pink brick tower is the result of creative tension between the formal design of Harold Nicolson and the abundant planting of his wife, Vita Sackville-West. The layers of colour, intimacy of different garden rooms and rich herbaceous borders are the epitome of an English garden and provide an ever-changing picture throughout the seasons. 
An ancient site, its name is Saxon - means 'clearing in the woods' and the evolving history of the gardens and the remains of the castle is a true treat to see. Soak up the well-presented exhibition, which tells you the castle’s involvement during the past from the Napoleonic wars right through to the popular hop picking era. The castle itself was developed around the surviving parts of an Elizabethan mansion with a central red-brick prospect tower, which still survives today. The rooms inside these impressive turrets are intimate and romantic in atmosphere and provide enchanting libraries as well as the study, where Vita worked on her famous books. 
This evening, sit back and relax as you’re treated like royalty once more as you enjoy a farewell dinner with your fellow guests.
Day 4: After a relaxing breakfast, check out of your accommodation and join your fellow guests as you transfer to your final castle and garden of the tour.
Hever Castle was once the childhood home of Anne Boleyn, second wife of Henry VIII and mother of Elizabeth I. This charming castle formed the unlikely backdrop to a sequence of tumultuous events that changed the course of Britain’s history, monarchy and religion forever.
Join an expert guide to discover the magnificent award-winning gardens set in 125 acres of glorious grounds at Hever Castle, the childhood home of Anne Boleyn to which she returned repeatedly during her long courtship with Henry VIII. Marvel at the Pompeiian Wall and classical statuary in the Italian Garden; admire the giant topiary chess set in the Tudor Garden and inhale the fragrance of over 4,000 rose bushes in the quintessential English Rose Garden. The Loggia, overlooking the 38-acre Lake, is the perfect spot to relax before exploring the many cascades, grottoes and fountains. 
Enjoy a private garden tour, which traces the restoration and development of the stunning garden from Tudor times to the present day. Learn about the beautiful gardens that were laid out between 1904 and 1908 and designed to display William Waldorf Astor’s Italian statuary. 
After the tour, enjoy time for lunch and explore at leisure. Visit the lake and enjoy the tranquillity of this peaceful part of the castle grounds. 
You will then take the short transfer to your awaiting ship.</t>
  </si>
  <si>
    <t>LON602PRE-SGL</t>
  </si>
  <si>
    <t>Tilbury, United Kingdom</t>
  </si>
  <si>
    <t>TIL301</t>
  </si>
  <si>
    <t>London Panoramic</t>
  </si>
  <si>
    <t xml:space="preserve">Depart Tilbury this morning and drive westwards towards Central London. Pass through the Docklands before reaching the historic Tower of London and one of London’s most beautiful sights, Tower Bridge. Then begin a detailed panoramic tour of London that will take you past some of the city’s most famous landmarks in the comfort of your private motor coach including St Paul’s Cathedral and the Embankment.  As you look over to the South Bank, you will see the many prestigious buildings lining the River Thames, including the OXO building, the Tate Modern, the Royal Festival Hall, the National Theatre and the London Eye before stopping for photos in Parliament Square. 
Take time to fully appreciate the magnificent Houses of Parliament, Big Ben and the statues of important British and international political figures located in Parliament Square. Marvel at the immense, external structure of stunning Westminster Abbey, with its cast flying buttresses and its imposing yet delicate features; the Abbey is the resting place of many of Britain’s monarchs and the location of coronations and other great Pageants and ceremonies since 1066, including the funeral of Diana, Princess of Wales and more joyously, the wedding of Prince William and Kate Middleton on 29th April 2011.
Return to your coach, and make the short journey past Buckingham Palace, the Mall and St James’s Palace.  No visit to London would be complete without seeing Nelson’s Column at the centre of Trafalgar Square, overlooked by the National gallery, St Martins-in-the-Filed and Canada house. You will see these and many other important buildings, monuments and statues from the comfort of your coach on this panoramic tour, before bidding farewell to your guide and enjoying some free time at your leisure. 
You will be dropped off near Covent Garden – an elegant, car free piazza, a shopping and entertainment hub for London’s West End, and an ideal location for some lunch, with many more sightseeing opportunities nearby. 
Later, at the appointed time you will re-group and drive back to Tilbury and your awaiting ship. </t>
  </si>
  <si>
    <t>TIL302</t>
  </si>
  <si>
    <t>The Tower of London</t>
  </si>
  <si>
    <t xml:space="preserve">The Tower of London has been the setting for many great events during its 1000-year history as a royal palace and fortress, prison and place of execution, menagerie, and jewel house.  Founded by William the Conqueror in the 1070s and enlarged and modified by successive sovereigns, today the Tower of London is one of the world's most famous and spectacular fortresses.
During a guided visit see the famous Yeoman Waders (also known as a Beefeaters) who have been guarding the Tower of London since Tudor times and visit the White Tower which today houses a display from the Royal Armouries collection including the armour of Henry VIII and the historic instruments of torture. See the Bloody Tower and Traitors’ Gate located beneath St Thomas’s Tower.  Traitors’ Gate provides access to the Tower from the River Thames and became known as Traitors’ Gate because of the number of prisoners accused of treason who passed through it - for many, the trip was their last!
Finally, marvel at the greatest working collection of Crown Jewels in the world, priceless symbols of the British monarchy.  Included in the collection of 23,578 gemstones of are some of the world’s largest and most historic diamonds, such as the Cullinan I and the Koh-i-Nûr. </t>
  </si>
  <si>
    <t>TIL303</t>
  </si>
  <si>
    <t>The Royal Borough of Greenwich</t>
  </si>
  <si>
    <t xml:space="preserve">Greenwich is one of London’s most popular sight-seeing destinations and it brims with maritime, scientific and royal history. In 2012, this leafy London suburb became the Royal Borough of Greenwich in recognition of the town’s long and illustrious heritage as well as its royal associations. 
Today enjoy visiting the key sites of Greenwich, see St Alfege Church, the Royal Naval College, the Greenwich Market, as well as visiting the National Maritime Museum and the Royal Observatory. 
The world’s time has been measured from Greenwich since 1844 and a visit to the Royal Observatory will give you the opportunity to straddle the hemispheres! Standing as a monument to navigational research, the Royal Observatory is the original home of Greenwich Mean Time and is famous being the source of the Prime Meridian line that divides the East from the West (longitude 0° 0’ 0”). The Observatory galleries unravel time, space and astronomy, whilst the Planetarium lets visitors explore the heavens, and at Flamsteed House, (Sir Christopher Wren’s original building), one can view London’s only public camera obscura. 
The National Maritime Museum is formed from the Queen’s House and has 2 separate wings, joined by colonnades. The museum was first opened in 1937. The west and east wings, plus the linking colonnades, were built in 1807-16 by Daniel Alexander; the west wing holds the main body of the museum, whilst the east wing is predominantly used for special exhibitions. There is a wonderful collection of boats and naval memorabilia, relics, maps, charts and uniforms, which together tell the long story of Britain’s history as a seafaring nation. Nelson’s blood-stained uniform from the Battle of Trafalgar is one of the star attractions. The numerous exhibits at the Museum proudly reflect the history of mankind’s association with the sea. 
Visits to the Royal Observatory and Maritime Museum are free flow, with your guide leading the way, giving additional historical information and facts, about the exhibits that you see. 
At the end of the tour, return to your ship. </t>
  </si>
  <si>
    <t>TIL304</t>
  </si>
  <si>
    <t>Hever Castle and Gardens</t>
  </si>
  <si>
    <t>Enjoy a visit to Hever Castle, the childhood home of Anne Boleyn, second wife of King Henry VIII, Queen of England from 1533 to 1536 and mother of Queen Elizabeth I. 
The original castle at Hever dates back to 1270. The Tudor manor house that exists today was built 200 years later, and extensively renovated by the American millionaire William Waldorf Astor in the early 20th Century. The splendid rooms contain fine furniture, tapestries, antiques, an important collection of Tudor paintings and two prayer books inscribed and signed by Anne Boleyn herself.
Following your free flow visit to the Castle there will be time to discover the magnificent award-winning gardens which are set in 125 acres of glorious grounds.
One of the most magnificent areas of the gardens is the Italian Garden, which was designed to display William Waldorf Astor’s collection of Italian sculptures. The colourful walled Rose Garden contains over 4,000 bushes. There are many water features around the gardens, including Half Moon Pond, the Cascade and grottoes, and a formal Loggia fountain inspired by the Trevi fountain in Rome. Other features include the Tudor Garden, Rhododendron Walk and Anne Boleyn’s Walk, with its collection of trees planted more than 100 years ago.</t>
  </si>
  <si>
    <t>Cruising the English Channel</t>
  </si>
  <si>
    <t>Isles of Scilly, UK</t>
  </si>
  <si>
    <t>SCI301</t>
  </si>
  <si>
    <t>Archaeological Walk</t>
  </si>
  <si>
    <t>Moderate - Vigorous</t>
  </si>
  <si>
    <t xml:space="preserve">Surrounded by ocean 28 miles off the coast of Cornwall, the Isles of Scilly are a place like no other. Isolated and remote, they are home to a remarkable range of historic sites, many dating back as far as the Bronze age. In fact, this small group of islands holds the greatest density of historic sites anywhere in the British Isles and there is no better way to explore them than on foot. 
Beginning in the busy little harbour on St. Mary’s, the largest of the islands, walk through the tiny capital Hugh Town following the scenic coastal path as it wraps around the north west side of the island. Passing pretty Porthmellon beach, with its grassy dunes and white sands, head up a brief incline to Harry’s Walls, an unfinished mid-16th century fort. Intended to protect St. Mary’s from an attack by the French or Spanish, this fragmentary Tudor artillery fort is the perfect place to take a moment and enjoy the amazing views across the other islands.
Continuing inland along the Lower Moors nature trail, admire the lush sub-tropical vegetation and keep eyes peeled for a myriad of bird life who call this wetland home. Stop to view the remains of 13th century Ennor Castle, Scilly’s only medieval castle, before arriving in the Old Town which also dates to medieval times and is thought to be the oldest settlement on St. Mary’s. Stroll around the beautiful, sheltered bay, admiring the clear, azure waters before visiting the minute 12th century church and cemetery. It is here where former British Prime Minister Harold Wilson is buried, in an unassuming and secluded grave.
The return to Hugh Town takes in Buzza Hill, home to one of the many Bronze Age megalithic burial chambers to be found on Scilly’s tiny land mass. Pause for breath and take in the glorious sweeping views and fresh Atlantic air before heading back down to the quay. </t>
  </si>
  <si>
    <t>SCI302</t>
  </si>
  <si>
    <t>Tresco Abbey Gardens</t>
  </si>
  <si>
    <t xml:space="preserve">Tender ashore to Scilly’s second largest island, Tresco and be met by a local guide before walking to the world-class Tresco Abbey gardens. This incredible sub-tropical ‘botanical paradise’ has been planted in the ruins of a Benedictine priory under the direction of Augustus Smith. A wealthy merchant banker, Smith purchased the island from the Duchy of Cornwall in the mid-1830’s and began working on the gardens almost immediately in 1834.
Today the gardens are home to an impressive collection of 20,000 plant species heralding from as far as New Zealand, South America and South Africa. The mild climate in Scilly combined with high numbers of sunshine hours has allowed plants to flourish here when they wouldn’t survive anywhere else in the world. A walled enclosure around the priory ruins acts as a wind-break, providing shelter from the force of the Atlantic weather during the winter months when more than 300 plants will be in flower. 
These magnificent gardens lure visitors from around the globe, each eager to explore this ‘perennial Kew’, where Red Squirrels, one of Britain’s most treasured yet most endangered species, dart about in the trees alongside the humble bee, both species thriving, safe in this garden sanctuary.
Following an introduction, stroll the gardens at leisure to uncover the many treasures including the magnificent Valhalla figure head collection of ship-wrecked figureheads and decorative carvings, most dating from 19th Century merchant sailing vessels and steamships who met their demise off Scilly’s shores.  
Conclude your visit with a delightful cream tea before heading back to the pier. </t>
  </si>
  <si>
    <t>SCI303</t>
  </si>
  <si>
    <t>Wildlife Cruise &amp; St Martin’s Vineyard Tour</t>
  </si>
  <si>
    <t>Located 28 miles off the coast of Cornwall, the Isles of Scilly are a beguiling cluster of low-lying islands, only five of which are inhabited by a total of just 2,200 residents. The entire archipelago is a designated Area of Outstanding Natural Beauty, dotted with Sites of Special Scientific Interest and Marine Conservation Zones with some habitats covered by Special Area of Conservation and Special Protection Areas. The clear waters support a myriad of marine life and migrant birds are drawn by the temperate climate, winds and oceanic current. On land lies an eclectic array of award-winning producers and food miles here are almost non-existent, with much of the produce consumed on the islands.
Begin discovering what Scilly has to offer with a cruise around the eastern isles, a group of 12 uninhabited islands forming part of the Scilly Heritage Coast. With their raw, rugged edges, these isles are a haven for wildlife and keen eyes may spot gannets, cormorants, shearwaters and the friendly Atlantic grey seals, some of the rarest seals in the world. From mid-April, the puffin returns to breed and the Isles of Scilly is one of only a handful of sites in the UK where puffin spotting is possible. Learn more about this popular seabird as well as discovering why this fantastic natural habit is so hugely important. 
Your cruise ends on St. Martin’s, a quiet island with some of the finest beaches in the world, where iridescent seas lap powder white sand. Offering spectacular views and life’s simple pleasures, St. Martin’s rich natural beauty has attracted an enterprising bunch of residents, each making the most of where they live. One such thriving local business is St. Martin’s Vineyard, the UK’s most south westerly vineyard set on the site of a former flower farm. Established as a vineyard in 1996, the first vines to be trialled were white varieties- Reichensteiner and Madeleine Angevine, with the first vintage in 2000 yielding just 120 bottles. Today, the vineyard produces five varieties; three white, one rose and one red and is a fine example of a working vineyard in action. The current owners moved to the island in early 2020 to continue the traditional management of the vineyard whilst increasing focus on biodiversity and sustainability, including a move towards organic production. Enjoy a tour of the vineyard and sample the splendid wines accompanied with delicious Cornish cheeses.
Next, head to Highertown, along the island’s one and only concrete road. Highertown is home to a charming gallery showcasing local artists, a flower farm and a thriving artisanal bakery. After free time to browse at leisure, it will then be time to walk back to the pier for the boat transfer back to the ship.</t>
  </si>
  <si>
    <t>Cobh (Cork), Ireland</t>
  </si>
  <si>
    <t>EXCURSIONS IRELAND</t>
  </si>
  <si>
    <t>Caoimhe Armstrong</t>
  </si>
  <si>
    <t>caoimhe@excursionsireland.com</t>
  </si>
  <si>
    <t>lynn@excursionsireland.com</t>
  </si>
  <si>
    <t xml:space="preserve">(+353) 1 810 7697 </t>
  </si>
  <si>
    <t>COB301</t>
  </si>
  <si>
    <t>Panoramic Cork City</t>
  </si>
  <si>
    <t>Your narrated drive travels through Cork city's elegant Georgian architecture. It is a University City with a unique character, a city of Jazz, Film, Opera and Theatre. However, as well as offering the many amenities of a large city, it still manages to retain the pleasant charm and friendliness of a country town.  You will see the spires of St Fin Barre’s Cathedral. Designed by William Burges and consecrated in 1870, the Cathedral lies on a site where Christian worship has been offered since the seventh century. 
Continue past Cork City Hall which was destroyed in December 1920 by a fire set by the Black and Tans as retribution for republican attacks. It was replaced by the Jones &amp; Kelly building of 1935. Photo stops will be made along the way should time permit. 
Your journey will take you past the Old Courthouse and the renowned Bells of Shandon before returning to your awaiting ship. 
Note:  Easy Activity.</t>
  </si>
  <si>
    <t>COB302</t>
  </si>
  <si>
    <t>Cork City &amp; Blarney Castle</t>
  </si>
  <si>
    <t>Travel to the pretty local village of Blarney, home of the historic Blarney Castle. The castle was built in two sections and has a massive oblong keep, with traditional Irish battlements. Below them, the famous Blarney Stone is set into the wall.  Enjoy a visit to the castle - to kiss the famous Blarney stone which, legend tells us, imparts the gift of eloquence to all those who kiss it.  Blarney is also home to Blarney Woollen Mills, a building, which dates back to 1823, and is now one of the finest craft and gift centres in Ireland. Enjoy an Irish Coffee and browse through the wide range of Irish clothing, crystal, linen and handicrafts on offer.
Your tour will give you a panoramic overview of Cork, Ireland’s second city which began life as an island on a swampy estuary of Cork harbour, one of the world’s largest natural harbours.  Today the River Lee flows through the city in two main channels, so that you find yourself constantly crossing bridges.  In fact, it is this feature of the city that gives it its distinctively continental air. Criss-crossing the city's bridges, a panoramic drive takes you past St Fin Barre's Gothic Cathedral, the medieval Old Town, the University, City Hall and Shandon Bells. This university town is a hub for jazz, film, opera and theatre. Although it offers all the amenities of a large city, it retains the pleasant charm and friendliness of a country town.  
Note:  Moderate Activity.  There may be a queue to kiss the Blarney Stone at the castle.  There are 108 steps on a narrow spiral case to reach the stone.  Guests with physical limitations or a fear of heights can skip kissing the Blarney Stone.</t>
  </si>
  <si>
    <t>(+353) 1 810 7698</t>
  </si>
  <si>
    <t>COB303</t>
  </si>
  <si>
    <t>Jameson Distillery Midleton</t>
  </si>
  <si>
    <t xml:space="preserve">Begin your tour with an introduction to Cork, the second-largest city in Ireland, situated on the River Lee. Today, the Lee flows through the city in two main channels so that you will find yourself constantly crossing bridges on your panoramic drive.  You will see the spires of St Finbarr's Cathedral, the Old Courthouse, City Hall and the renowned Bells of Shandon. This unique university town is a hub for jazz, film, opera and theatre -- although it offers all the amenities of a large city, it retains the pleasant charm and friendliness of a country town.
Heading out of Cork, travel east to the village of Midleton -- the town from which the famous rare Irish whiskey gets its name.  You will visit the Jameson Distillery Midleton, an experience that will take you right to the heart of the cherished whiskey-making tradition. Enjoy a guided tour of this beautifully restored 18th-century self-contained industrial complex. Check out the fully operational water-wheel and the copper still with a capacity of 32,000 gallons -- the largest in the world. Then, see the Irish whiskey legend come alive with a brief audio-visual presentation.
After the history lesson will be the opportunity for a tasting, where you can relax in the atmosphere of a traditional Irish pub and sample Ireland's finest whiskey. You'll have some free time to explore the craft shop, restaurant or coffee shop at the Jameson Heritage Centre before re-boarding the coach and returning to the ship.
NOTE: Moderate Activity.  Guests must be over 18yrs of age to consume alcohol.  Soft drink alternative available. </t>
  </si>
  <si>
    <t>(+353) 1 810 7699</t>
  </si>
  <si>
    <t>COB304</t>
  </si>
  <si>
    <t>Cork Harbour Sea Safari</t>
  </si>
  <si>
    <t>10-24</t>
  </si>
  <si>
    <t>For those seeking adventure &amp; thrills, this tour offers a truly unique opportunity to experience the highlights of Cork Harbour. Noted to be the 2nd largest natural harbour in the world, our local skipper/guides will whisk you away by RIB (Ridged Inflatable Boats) at high speed to visit the far corners of our magnificent harbour.
On departing Cobh you will follow in the footsteps of Titanic on its ill-fated journey &amp; learn of Irish immigration from the town formerly known as Queenstown. Travelling at speed your tour will easily incorporate highlights such as coastal artillery forts, light houses &amp; the Royal Cork Yacht Club the oldest sailing club in the world. If lucky you may even spot some of the local marine &amp; birdlife as you visit scenic coastal areas, typical of the wild Atlantic coastline.
Next, it's time for a well-earned local treat for braving the elements as you stop at a harbor watering hole for an Irish Coffee making demonstration. Irish coffee is a cocktail of sweetened coffee &amp; Jameson whiskey which is distilled in Cork and topped with fresh whipped cream. It is not only acceptable but expected as a morning treat. Of course you'll have your own to enjoy.
Following your “coffee break” you will return to the boat once more for a few photo stops and the return journey to Cobh and your ship.
Note:  Strenuous Activity.  This trip is subject to whether/sea conditions. We recommend wearing warm clothing including hats &amp; gloves. Sunglasses are also a must even on overcast days.  Wildlife sightings cannot be guaranteed. Children must be over 12 years old and accompanied by an adult. Participants should be in good physical condition. This trip is not suitable for people with back problems. This trip is not suitable for pregnant women.  This is an adventure tour and rough sea conditions may be experienced. Space on the vessel is limited and passengers straddle individual Jockey Seats. Each Vessel carries a maximum of 12 passengers. Recommended departure times are 10am &amp; 1.30pm due to Pub Opening Hours for Irish Coffee. Must be 10 years or over to take part in this tour.</t>
  </si>
  <si>
    <t>(+353) 1 810 7700</t>
  </si>
  <si>
    <t>COB398</t>
  </si>
  <si>
    <t>(+353) 1 810 7701</t>
  </si>
  <si>
    <t>COB399</t>
  </si>
  <si>
    <t>(+353) 1 810 7702</t>
  </si>
  <si>
    <t>Foynes, Ireland</t>
  </si>
  <si>
    <t>FOV301</t>
  </si>
  <si>
    <t>Panoramic Limerick City</t>
  </si>
  <si>
    <t>Depart from the pier in Foynes and travel to the nearby city of Limerick to enjoy a panoramic drive through Ireland's fourth-largest city. An ancient city with a Charter pre-dating that of London, the city of Limerick is magnificently sited on one of Europe's finest rivers, the Shannon. The dominant city landmark is King John's Castle (1210), regarded as one of the finest examples of fortified Norman architecture in Ireland. Presently, the castle is home to a major interpretative center.
Other important city landmarks that you'll see on your panoramic drive include the Treaty Stone, where the treaty ending the siege of 1691 was reputedly signed, and St Mary's Cathedral (1194), which incorporates elements of both Gothic and Romanesque architectural styles. The much later St John's Cathedral, completed in 1859, is a fine example of Gothic architecture. The modern city of Limerick epitomizes Ireland's industrial and cultural renaissance, and you will have to look very hard to find traces of Angela's Ashes nowadays. Instead, the city boasts galleries, theater, excellent restaurants and a world-class museum housed in the restored Custom House.
Next, head to Bunratty in County Clare. Here you will visit the famous Durty Nelly's Pub. Legend has it that a thousand years ago a robust lady, known simply as Durty Nelly, lived here. Her name puzzled all who had the good fortune to be granted her welcome, but your guide will tell you the story of struggle and heartbreak behind her warm smile. The house of Durty Nelly has survived and has offered refreshments to many a weary traveler. Today it is considered the gateway to glorious western Ireland. Enjoy an Irish coffee in the warmth of this homey, traditional pub before returning to Foynes and your ship.</t>
  </si>
  <si>
    <t>FOV302</t>
  </si>
  <si>
    <t>Cliffs Of Moher</t>
  </si>
  <si>
    <t>In 1939, Pan American Airways' luxury Flying Boat, the Yankee Clipper landed at Foynes, ushering the Golden Age of aviation whose splendor has never been recaptured, and this quiet little town on the River Shannon became the focal point for North Atlantic air traffic. Your tour today will set out from this small but justifiably renowned village.
A motorcoach will transport you to the spectacular Cliffs of Moher -- sheer walls rising from the Atlantic Ocean to nearly 600 feet and extending five miles from Hag's Head to O'Brien's Tower. You will visit the new Atlantic Edge Visitor Centre. This underground building features a huge domed cave containing images, exhibits, displays and experiences.
The Ledge is shown in the audio-visual theater -- a virtual-reality cliff face adventure featuring life at the cliff face both above and below sea level, with a cast of characters from the native bird and sea life.
You will stop for lunch at Doolin. This charming seaside village on the northwest coast of County Clare is the traditional music capital of Ireland.
Relax and enjoy the spectacular scenery as you travel through the breathtaking counties of Clare and Limerick before returning to Foynes.
Please note: Wear comfortable, non-skid walking shoes. Bring local currency, as many vendors do not accept credit cards or US dollars.</t>
  </si>
  <si>
    <t>FOV303</t>
  </si>
  <si>
    <t>The Burren</t>
  </si>
  <si>
    <t xml:space="preserve">Your tour will transport through the magical countryside of the Burren -- an area of limestone rock set among imposing majestic mountains and tranquil valleys of county Clare. With its extraordinary array of flora and wildlife, megalithic tombs and monuments older than Egypt's pyramids, the Burren creates a tapestry of colour and holds a seductive charm.   
You will stop at the local Caherconnell Fort and experience its deep archaeological heritage, breath-taking landscape, and the Burren's leading sheepdog demonstrations.  At Caherconnell, there is so much to do.  Explore the ancient Irish ring fort where you can experience Ireland’s past firsthand while taking a walk through its stone walls and pathways.  Delve into the history of prehistoric Irish Bronze Age burial boulders and mounds, ancient Irish field systems, prehistoric dwelling sites and many stone cahers (ring forts).
Caherconnell Stone Fort is also home to The Burren's leading sheepdog demonstrations which attract visitors from all over the globe.  The border collies, Lee, Lynn, Rose and Jess can be seen working individually and as part of a team, guiding the sheep from the field to the visitor area.
Note:  Easy Activity </t>
  </si>
  <si>
    <t>FOV304</t>
  </si>
  <si>
    <t>An Exclusive Evening at the Flying Boat Museum</t>
  </si>
  <si>
    <t>30-34</t>
  </si>
  <si>
    <t>A short distance from the pier is the Flying Boat and Maritime Museum. 
The Museum which is housed in the original terminal building in Foynes, recalls that nostalgic era when Foynes became the centre of the Aviation World from 1937 to 1945. On July 9th 1939, Pan Am's luxury Flying Boat, the "Yankee Clipper" landed at Foynes.  This was the first commercial passenger flight on a direct route from the USA to Europe. 
During the late 1930s and early 1940s, this quiet little town on the Shannon became the focal point for air traffic on the North Atlantic. You will have time to exclusively explore the comprehensive range of exhibits and graphic illustrations featured throughout the original Terminal Building including the authentic 1940's cinema; the Radio and Weather Rooms—complete with transmitters, receivers and Morse code equipment and of course, the only full sized replica B314 flying boat. The museum also plays host to memorabilia belonging to Maureen O’Hara (including her honorary Oscar) whose husband Captain Charles Blair flew into Foynes, along with Maureen, in 1976. 
In 1943, Brendan O' Regan opened a restaurant and coffee shop in the Foynes terminal building and it was in this restaurant in 1943 that the Chef, Joe Sheridan created what is now known as an Irish coffee, a creamy warm coffee, blended with Irish Whiskey. Sit back and enjoy a demonstration of how this is made and of course get an opportunity to taste this delicious drink. 
In addition, and more recently in 2016, the invention of Irish Peat Wine was created by 2 Limerick locals. Enjoy an introduction on the process of how this peat wine is made and sample some of it also.  The evening is sure to be a truly memorable piece of Irish magic.
Note:  Easy Activity</t>
  </si>
  <si>
    <t>Galway, Ireland</t>
  </si>
  <si>
    <t>GWY301</t>
  </si>
  <si>
    <t>Galway City and Countryside</t>
  </si>
  <si>
    <t>Explore Galway's City Centre. Upon arrival, pass by the famous Eyre Square, the crown jewel of Galway. Visit the beautiful Galway Cathedral. One of the largest and most dominating buildings in Galway and the largest church in Ireland made from stone, the Cathedral is located on the site of the former city jail and features an approximately 145-foot-high (about 44-metre-high) dome. 
Leaving the city, proceed through some of County Galway's most beautiful countryside. Along the way, pass through the seaside resort of Salthill, situated on the northern inner shore of Galway Bay. The Aran Islands are visible to the right, and Galway City to the left. Directly across Galway Bay is the Burren area of County Clare, and to the west are the bogs and mountains of Connemara. 
Continuing through Salthill, pass through the Gaeltacht (Irish-Speaking) area of Spiddal before turning north through the eastern edge of Connemara. Marvel at the ever-changing landscape of this truly wondrous locale as you continue to the small village of Maam Cross for some tea/coffee and scones. 
Pass through the village of Moycullen before enroute to Galway Harbor and your ship!
Note:  Easy Activity</t>
  </si>
  <si>
    <t>GWY302</t>
  </si>
  <si>
    <t>A Day in Scenic Connemara</t>
  </si>
  <si>
    <t>Depart from the pier in Galway city and drive via Oughterard and Maam Cross in the magnificent Connemara countryside. The rugged landscape of Connemara offers beautiful and contrasting scenery. Majestic mountains rise steeply from an earth of contrasting rock and boglands with many lakes and rivers. Artists from all around the world come to paint this landscape with its ever-changing light.
Stop at Kylemore Abbey &amp; Victorian Walled Garden. The abbey was originally built in 1868 and is now home to the Irish Benedictine nuns. Nestled at the base of Duchruach Mountain on the northern shore of Lough Pollacappul in the heart of the Connemara Mountains, it is regarded as one of Ireland's most romantic buildings. The Benedictine nuns at Kylemore have always used the garden and held a very deep desire to restore it to its former glory -- this could be only achieved with grant aid and large bank loans. Restoration began in September 1996 and, today, the formal flower garden is beautifully restored. Two glasshouses have been reinstated and the kitchen garden is once again productive, if not entirely weed-free. Every year the standard of gardening gets closer to Victorian perfection.
Journey through the wild countryside to Clifden and stop for lunch. Known as 'the Capital of Connemara', Clifden has become one of Ireland's most sought-after vacation destinations. Visitors and local people mingle, giving the town as enjoyable cosmopolitan flavor. Enjoy lunch and some free time before continuing through Recess, Derryneen and Maam Cross. Watch the ever-changing landscape of this truly wondrous place, from the rugged Twelve Bens Mountain range in the north through lake-rich Roundstone Bog, to the golden beaches reaching out into the Atlantic Ocean.
By the time you arrive back in Galway, you'll know why Connemara is regarded as the Emerald of Ireland.
Note:  Easy Activity.  Kylemore Abbey is not wheelchair accessible. Comfortable walking shoes are recommended.</t>
  </si>
  <si>
    <t>GWY303</t>
  </si>
  <si>
    <t>The Burren &amp; Ailwee Caves</t>
  </si>
  <si>
    <t xml:space="preserve">Galway is the capital of the West of Ireland. The streets and buildings of this ancient town have many interesting features, and its position on the edge of the Gaeltacht (Irish speaking area) makes it the gateway to magnificent areas such as The Burren, Connemara, Corrib country, and the Aran Islands. The city itself is a continuing center of growth with its university, Institute of Theatres and cathedral.
Traveling south through the towns of Oranmore and Kilcolgan, you will enter The Burren region at Kinvara. The Burren, named from the Gaelic word Boireann, is an area of limestone rock that spans the imposing, majestic mountains and tranquil valleys with gently meandering streams. A deeply peaceful atmosphere, extraordinary array of flora and wildlife, and megalithic tombs and monuments older than Egypt's pyramids, create a tapestry of color and a seductively magical aura that keeps visitors coming back for more.
At Ballyvaughan, visit the impressive Aillwee Caves -- the most important caves in Ireland. The story of Aillwee began millions of years ago. It is a stunning creation of nature formed by the melting waters of a prehistoric Ice Age. The cave, carved out of limestone, cuts into the heart of the mountain -- an underground treasure waiting for you to discover it today.
Note:  Moderate Activity.  This land experience is not wheelchair accessible.  Comfortable, non-skik walking shows are recommended.  Dress in layers as is may be cold in the caves. </t>
  </si>
  <si>
    <t>GWY304</t>
  </si>
  <si>
    <t xml:space="preserve">Galway Through the Ages – A Visit to Rathbaum Farm </t>
  </si>
  <si>
    <t>A scenic drive along the shores of Galway Bay brings you to the picturesque town of Kinvara. Here, you will see Dunguaire Castle -- a small 17th-century castle set on a rocky promontory. The castle was built by the Hynes clan in 1520 -- a family who may have been associated with the area since AD 662.
From Kinvara you will journey inland to Rathbaun Farm. Rathbaun boasts a picturesque 150-year-old farmhouse. This is the perfect spot for enjoying traditional homemade scones and a hot cup of tea while your hosts take you on a narrative journey through Irish farming history. The Connolly family, still farming to this day, will introduce the many phases this land has seen over the centuries, from famine to prosperity to the Ireland of today. Afterwards, you will be invited to hand-feed the newborn lambs (in season) and watch the farmer maneuver his flock with the help of his trusty sheepdog.
Return to Galway and enjoy a panoramic drive through this famous capital city of  County Galway -- The Corrib River runs through the city. Galway is known as the City of the Tribes, because fourteen Celtic tribes led the city to prominence early in its history. They were the merchant families of Athy, Blake, Bodkin, Browne, Darcy, Deane, Font, French, Joyce, Kirwin, Lynch, Martyn, Morris and Skerrett. 
Note:  Easy Activity. Comfortable walking shoes are recommended.  Dress warmly in layers.</t>
  </si>
  <si>
    <t>Killybegs, Ireland</t>
  </si>
  <si>
    <t>A/D</t>
  </si>
  <si>
    <t>KBS301</t>
  </si>
  <si>
    <t>Spectacular Scenery of Donegal</t>
  </si>
  <si>
    <t>Journey through sleepy towns to an area known as the Rosses, or Na Rosa in Gaelic, meaning the headlands. Villages are scattered along the rocky and barren coast, preserving aspects of traditional Irish life that have largely vanished elsewhere. The small capital of the Rosses is Dungloe and it is here that the annual Mary-from-Dungloe International Festival takes place.
Onwards to the village of Crolly -- home of internationally-acclaimed singer Enya and her siblings who form the traditional Irish group Clannad. Enjoy an Irish coffee.  Returning to the pier, Afterwards, re-board your motor coach for the return journey to Killybegs. Sit back and relax to enjoy the wonderful, breathtaking scenery and take advantage of the photo stops along the way.
Note: Easy Activity</t>
  </si>
  <si>
    <t>KBS302</t>
  </si>
  <si>
    <t>Wild Donegal &amp; Glencolmcille</t>
  </si>
  <si>
    <t>County Donegal’s appeal lies in the natural beauty of its coast with windswept peninsulas, precipitous cliffs and a host of golden beaches that rival any in Europe. 
Departing the fishing village of Killybegs, your tour heads in an easterly direction through wild and rugged countryside to Glencolmcille, a Gaelic-speaking area rich in folklore and traditional music. Here you visit the Glencolmcille Folk Village which opened in 1967, a monument to Father James McDyer, who came to the village in 1952 and immediately recognised the potential for tourism and the need to improve his parish’s finances. 
Steeped in culture, tradition and language, the Glencolmcille Folk Village depicts bygone lifestyles through an interpretive centre, schoolhouse and craft shop. You will visit thatched cottages which are replicas of dwellings used by local people in 1750, 1850 and 1900. The dank, musty smells remain to remind you of a time before insulation and central heating. 
Donegal is also renowned for its tweed, and you will be given a demonstration in the art of spinning and weaving. During your visit to the Folk Village, coffee or tea together with scones will be served in the tea rooms, whilst musicians entertain you with some live Irish music. At the end of the visit, you will leave this unique Village, having received a fascinating insight into a traditional way of life that you will long remember.
Note:  Easy Activity</t>
  </si>
  <si>
    <t>Londonderry, UK</t>
  </si>
  <si>
    <t>LDY301</t>
  </si>
  <si>
    <t>Panoramic Derry</t>
  </si>
  <si>
    <t>Our introduction to Derry  offers a little bit of everything: amazing scenery, fascinating history, enchanting culture, and plenty of photo-worthy landmarks (so be sure to bring your camera). 
Also known as Londonderry, Northern Ireland's second largest city lies tucked inside a 400-year-old wall, the best preserved city fortifications in the Western world and the last to be built in Europe. Built between1613 and 1619 to protect Derry from invasion, the walls rise to a height of 26 feet and, in places, stand 30 feet wide.  In its entire history, the walls have never been breached giving the city the nickname, "The Maiden City."    Today, with ‘the troubles’ over, Derry enjoys the freedom of a small, compact and developing city.  Your guide will share his or her knowledge of the city with you as you make your way around each notable landmark.  See the beautiful stone structure of St Columb’s Cathedral. This Gothic Cathedral, which was completed in 1633, has a fine spire, vivid stained-glass windows and a total of 13 bells.  Among the sights is the Guildhall, a late Gothic-style building with stained glass windows illustrating the city's history.  
Continue past the a former workhouse for the poor, a former barracks for the British army and a number of political murals painted by Republicans protesting British policies. You will also glimpse the old shipyard and embarkation point for Irish emigrants during the Great Famine.   A stop will be made for an Irish Coffee. 
Note:  Easy Activity</t>
  </si>
  <si>
    <t>LDY302</t>
  </si>
  <si>
    <t>Giant's Causeway &amp; Antrim Coast</t>
  </si>
  <si>
    <t xml:space="preserve">Take a journey to Northern Ireland’s most famous landmark and only UNESCO World Heritage Site—the Giant’s Causeway.  
Before you visit the Causeway, a short panoramic drive will introduce you to the historic city of Derry.  From here, travel through the towns of Limavady and Coleraine to join the Antrim Coast at Portrush and arriving at the iconic Giant’s Causeway. This remarkable landform takes its name from the legend of the giant Finn MacCool and it draws people from far and wide to this corner of North Antrim. For centuries, visitors have marveled at the majesty and mystery of the causeway—a natural rampart against the unbridled ferocity of Atlantic storms. The rugged symmetry of the columns never fails to intrigue and inspire the visitor. The visitor center at the Giant’s Causeway interpretative facility allows you to decide for yourself which explanation of how the causeway’s 40,000 basalt stones were formed is most likely (or simply most interesting). Stories about the area’s rich mythology, history, geology, flora and fauna will paint the full picture causeway in your mind’s eye before you make your way to the stones themselves.  Following your memorable visit to Finn’s pathway to Scotland, lunch will be served at a local hotel. Afterwards, relax and enjoy the magnificent scenery of the Antrim coast, with a stop to photograph Dunluce Castle—one of the most extensive ruins of a medieval castle in Ireland. Re-join your motor coach and begin the return journey to Derry and your awaiting ship.
Note:  Strenuous Activity.  
NOTE: At present there is no shuttle bus available at the Causeway.  Guests will have to walk approx. 1mile (25 mins) on the Blue Route to reach the stones themselves and the return walk is uphill.  Guest will need to be physically able for this walk.  Alternatively, guests can avail of the Green Route which offers a viewing point looking out over the stones but does not reach the stones themselves. </t>
  </si>
  <si>
    <t>LDY303</t>
  </si>
  <si>
    <t>Glenshane Country Farm</t>
  </si>
  <si>
    <t>Glenshane Farm is a working sheep farm owned by Jamese McCloy a fourth generation sheep farmer, who is passionate about creating authentic, immersive experiences while also focused on preserving the epic landscape around him.  
The farm is located on the Glenshane Pass, one of the highest mountain roads in Ireland and from here you can see Slieve Gallion, the Mournes and Slemish Mountain where our Patron Saint of Ireland Saint Patrick shepherded as a young man.  Jamese McCloy is a shepherd, sheep farmer and a highly respected local shearer who delights in farming the fields he has loved since he was a child. Jamese’s standards are as high as the mountain peaks around him, so he aims to give the warmest welcome in Ireland and will settle for nothing less.
On your visit you will spend time out in the fields and fresh air helping Jamese to herd the flock by learning how to issue instructions to his talented working dogs.  
Following your visit here depart for the nearby Friels Historic Bar.  A 5th generation, family run, award winning, Irish Bar and Restaurant which is nestled in the heart of the South Derry countryside.  Friels is a pub with an original wooden ceiling and ornate bar counter dating back to 1837 complimented with a roaring fire welcoming visitors. The pub walls are lined with historic photographs and Guinness memorabilia.  During the Famine in the 1840s, Friels was used as a soup kitchen and served up to 300 people every day during the Potato Blight.
Enjoy a classic Irish Coffee here while soaking up the atmosphere and tales of old.
All too soon it’s time to rejoin your coach for your return journey to the pier.
Note:  Easy Activity</t>
  </si>
  <si>
    <t>Belfast, Northern Ireland</t>
  </si>
  <si>
    <t>BEF301</t>
  </si>
  <si>
    <t>Panoramic Belfast</t>
  </si>
  <si>
    <t>This panoramic drive through the city will introduce you to the many and varied features of Northern Ireland’s largest city -- its industry and elegance, a rich and varied past, and 19th-century buildings that tell of its prosperous heyday.
See the Grand Opera House and the Albert Memorial before passing Queen’s University.  You will drive past Belfast City Hall -- an impressive building with a 300-foot-long façade of Portland stone. Pause here to photograph what is perhaps the most noteworthy of the statues in the grounds -- a marble figure of Thane on a granite pedestal. Sculpted by Sir Thomas Brock, this figure commemorates the 1912 sinking of the ill-fated Belfast-built ocean liner Titanic.
Travel a short distance outside the city to see Stormont, seat of the Northern Ireland Assembly -- a symbol of progress from Northern Ireland’s troubled past.
At Cave Hill you will view Belfast Castle, one of the most celebrated landmarks of the city -- the presence of which is ingrained into Belfast’s social history and culture. The castle boasts beautiful gardens and an adjoining country park. Don’t miss the splendid views of Belfast Lough and the city below you. Mac Art’s Fort, a rock where United Irishmen planned the rebellion of 1795, overlooks the castle. Return to Belfast port at the conclusion of your visit.
Note:  Easy Activity.</t>
  </si>
  <si>
    <t>BEF302</t>
  </si>
  <si>
    <t>Titanic Belfast &amp; City</t>
  </si>
  <si>
    <t>Belfast is a city of industry and elegance and boasts a rich and varied past. Its origins go back to an ancient fort controlling the ford across the River Lagan, which flows through the city. The panoramic tour of the city will introduce you to the many varied features of Northern Ireland’s largest city. Built with 19th century industrial money, many fine buildings from this era grace the city still and are reminders of its prosperous past. 
Enjoy commentary on such sights as the Grand Opera House and the Albert Memorial before passing Queen’s University and the Botanic Gardens.  Located in these gardens is the Palm House – a superb structure of cast iron and curved glass panels built even before Kew Gardens opened in London in 1839 (not visible from the road).
You will drive past Belfast City Hall – an impressive building with a 300ft long façade of Portland stone, which dominates Donegall Square.  A stop here will allow you to photograph what is perhaps the most noteworthy of the statues in the grounds.  It is the marble figure of "Thane" on a granite pedestal, sculpted by Sir Thomas Brock and commemorating the sinking in 1912 of the R.M.S. Titanic, the ill-fated Belfast built liner. 
A visit will be made to the purpose constructed Titanic Belfast. Opened in April 2012, the signature building telling the story of Titanic contains nine galleries containing a variety of interpretative materials and media including CGI, film and video, audio, archival materials and scale models. Take a ride though the visual gantries where the Titanic was under construction. The adventure begins the moment you walk through the door and into the building's giant atrium surrounded by the four high impact ‘hull’ shaped sections which house the experience. As you wander up through Titanic Belfast, you will experience a thrilling ride through the re-construction of the shipyards and the Titanic under construction. The stories of passengers, crew and the heroes of the day will be told in an exciting and modern way. At the conclusion, you can visit the wreck at her resting place on the floor of the North Atlantic.
Rejoin your motor coach and guide for your return drive to the port and your awaiting ship.</t>
  </si>
  <si>
    <t>BEF303</t>
  </si>
  <si>
    <t>Cave Hill Hiking Trail at Belfast Castle</t>
  </si>
  <si>
    <t xml:space="preserve">Your hiking trail begins in Cave Hill Country Park. It is home to Belfast Castle, built in the 12th Century showcasing spectacular views of the nearby lough and Belfast City.  
You will follow the woodlands and will take the path towards a large bowl-like crater called the Devil’s Punchbowl, also known as “the Devil’s Cauldron”. This is a site where ancient Celtic farmers penned their cattle, its passes below the largest cave. Continue on this path as it climbs up the hill.
After you climb up the steps, you will reach the top of the hill and McArt’s Fort, otherwise known as “Napoleon’s nose”. This is an example of a ring fort, a former defensive fort for Cave hill but likely was used for ceremonial purposes. Named after Art O’ Neill, a 16th century chieftain, who held land in this region. 
Joining the main path on its gradual descent down the south-facing slopes of Cave Hill. If you are lucky, Black Mountain and Divis can be seen as well as the Mourne Mountains in front of you, visible on a clear day. You will continue downhill until you come to a crossroads. Soon passing Carr’s Glen, which holds remains of mills and cottages. This carries on for some distance before reaching the Upper Cavehill Road. Now at the end of your hike you will reach Belfast Castle Estate.  Enjoy a panoramic drive through the city on the return to the pier. and return to the starting point up the main driveway.
Note:  Strenuous Activity </t>
  </si>
  <si>
    <t>BEF304</t>
  </si>
  <si>
    <t>Belfast City &amp; Hillsborough Castle</t>
  </si>
  <si>
    <t>On a panoramic drive, admire Belfast's many stately Victorian and Edwardian buildings, featuring elaborate sculptures over doors and windows. Stone-carved heads of gods, poets, scientists, kings and queens peer down from the high ledges of banks and old linen warehouses.  You'll pass City Hall, Queens University and Waterfront Hall, also the political wall murals for which Belfast is famous.
Venturing outside the city to the picturesque village of Hillsborough, you will see why this charming town has won numerous awards in the “Ulster in Bloom” Competition. 
At Hillsborough Castle, delight in discovering the local residence of the British Royal Family and visiting dignitaries.  A guided tour of the castle will acquaint you with the family history of the Marquis of Downshire. Hear about the castle's role in more recent Northern Ireland history, and view many interesting pieces of furniture and works of art.  Built in the 1770s, the mansion is the official residence of the British Royal Family when they’re visiting Northern Ireland. 
Your tour through this distinguished two-story Georgian mansion includes the State Room, where all visiting dignitaries are formally welcomed; President George W. Bush and Prime Minister Tony Blair met at Hillsborough Castle in 2003.  Candlestick Hall, where members of the Royal family and visiting dignitaries sign the visitors’ book.  You will also visit the castle’s two dining rooms and the Throne Room, where citizenship ceremonies are held.  Set on 96 acres, the grounds boast woodlands, waterways, and gardens that feature rare plants.  
Afterwards, stroll through the gardens or explore the beautiful village of Hillsborough.  All too soon, it will be time to depart this lovely corner of Ireland and return to the pier and your ship in Belfast.
Note:  Moderate Activity.</t>
  </si>
  <si>
    <t>BEF305</t>
  </si>
  <si>
    <t>Belfast Food Trail</t>
  </si>
  <si>
    <t>Showcasing Belfast’s top specialty food shops, this epicurean delight of a tour is an opportunity to sample gourmet foods, chat with local foodies and get a hands-on experience of Belfast’s food trends and city culture. 
Lace up your comfortable walking shoes and meet your friendly and knowledgeable guide for the start of this four-hour delectable cultural and culinary tour, showcasing the colorful heritage of Belfast and its gastronomic offerings. 
A short motorcoach ride brings you to Belfast City. This exciting tasting and cultural walk will take you around Belfast’s top gastronomic hot spots. Your food trail will explore a variety of eating establishments in the city center, each specifically chosen to highlight the iconic foods of Northern Ireland. Your guides are avid food enthusiasts who take great care and pride in providing each guest with a rewarding experience. The best way to get to know a city is through its food, and this exciting tasting and cultural walk will certainly highlight what makes Belfast so appealing… and delicious!
As you stroll through historic neighborhoods, you will learn the country’s folklore and interact with the locals who know and love the foods of Northern Ireland while experiencing the city’s culture and history. 
At the conclusion of the tour, your camera and your tummy will be filled with wonderful memories, and you’ll welcome the chance to sit back and relax on the ride back to port.
NOTE:   Moderate Activity Suitable for vegetarians and those with food allergies</t>
  </si>
  <si>
    <t>BEF398</t>
  </si>
  <si>
    <t>BEF399</t>
  </si>
  <si>
    <t>Warrenpoint, Northern Ireland</t>
  </si>
  <si>
    <t>WPT301</t>
  </si>
  <si>
    <t>A Visit to Castle Ward</t>
  </si>
  <si>
    <t xml:space="preserve">Departing the pier you will drive North through County down, past the town of Downpatrick and on to Castle Ward. Home of the Ward family for four hundred years and twelve generations, the Castle Ward Estate includes the original Castle now part of the old mill and the most recent Castle Ward House. In the 1760's the present mid-Georgian mansion called Castle Ward House was built.  This fascinating house features both Gothic and Classical styles of architecture, internally and externally reflecting the differing tastes of Lord Bangor and his wife.  The castle was famously used in the filming of the major international hit tv show Game of Thones ® as the location of Winterfell – home of the Stark family.
A guided tour will introduce you to this wonderful house and the families who made it their home. This mid-Georgian mansion is located on 820 acres and commands spectacular views of the Lough. Bernard Ward, 1st Viscount of Bangor and his wife Anne could not agree on the architectural style of their home.   A compromise was reached.   Lady Anne got her way with the back of the 1760’s house, which is in the Strawberry Hill Gothic style, while the front façade reflects her husband’s neo-classic taste.  
The Castle Ward Estate is now one of the most complete demesne landscapes to survive in Ireland. Inside the beautiful 820 acre walled demesne you will find an exotic sunken garden and paths that wind their way through woodland and suddenly open onto the quiet shores of the Lough. Following your tour of the house enjoy some free time to explore the estate.
Note:  Moderate Activity.  This land experience is not wheelchair accessible. </t>
  </si>
  <si>
    <t>WPT302</t>
  </si>
  <si>
    <t>Navan Fort</t>
  </si>
  <si>
    <t xml:space="preserve">As one of Ireland’s most famous and important archaeological sites, the legendary Emain Macha - home of the famous Red Branch Knights and Ulster's 'Cycle of Tales' - is a place where myth and reality meet. 
The Centre offers visitors a unique appreciation of the history of the area. Your visit includes a presentation that will detail the history of this site, which dates principally from about 95BC. Journey through the development of Navan, discovering a landscape that shaped the development of Armagh. See how the archaeological excavations have given historians a better understanding of Navan's rich and varied past. 
After looking around the Centre, continue outside to Navan Fort, where you can see for yourself the surviving mounds, ditches and earth banks of Emain Macha, and learn about the huge circular temple built by this majestic warrior clan. Costumed characters bring the past to life and demonstrate how the Iron Age people prepared their food and built their homes. You can also sit back and enjoy the audio-visual show which reveals the mystical and mythical characters of Navan, such as Cu Chulainn, King Conor McNessa, Queen Mebh and Deirdre of the Sorrows. 
After this fascinating look at Ireland long ago, it is time to return to the 21st century.
Note:  Moderate Activity. </t>
  </si>
  <si>
    <t>WPT303</t>
  </si>
  <si>
    <t>Scenic Mourne Mountain Drive</t>
  </si>
  <si>
    <t>Located an hour’s drive from both Dublin and Belfast, this granite mountain range, situated in County Down, is home to the highest mountains in Northern Ireland and the province of Ulster. The area is partly owned by the National Trust and has been proposed as the first National park in Northern Ireland. They are also renowned as an area of outstanding natural beauty. 
The Mountains of Mourne were immortalised in a song written by Percy French in 1986, which has since been recorded by artists such as Peter Dawson and Don McLean. It is also believed that the mountains and the legends associated with them, influenced C S Lewis when he wrote “The Chronicles of Narnia”. 
Your drive will take you through the town of Rostrevor to Kilkeel. Kilkeel is located on a plain, south of the mountains, at the foot of a river that flows south from the Mournes. North-East of Kilkeel is Newcastle, a small coastal town populated by around 7,500. Newcastle has a seaside promenade and is dominated by the peak of Slieve Donard, which is Northern Ireland’s highest mountain. You will stop for a tea or coffee at the impressive 115-year-old Slieve Donard Hotel. 
Once you have had your refreshment, you will head back through picturesque County Down to the ship.</t>
  </si>
  <si>
    <t>WPT304</t>
  </si>
  <si>
    <t>Silent Valley Mountain Park</t>
  </si>
  <si>
    <t>Your tour today will take you through the stunning Silent Valley landscape with equally stunning views and provides an insight into the ‘Belfast Water Story’ including the natural, built and cultural heritage for which the Mourne Mountains are renowned.
Departing the pier you will drive the short journey towards the Silent Valley Dam. The area immediately below the Silent Valley Dam has been landscaped to provide pleasant surroundings with a spectacular mountain backdrop, and a 2.5km circular walk. Walk from the car park towards the dam, taking the higher road leading to the parapet.
Work on the dam began in 1932 and was finished ten years later. It is of earth and rock construction, and captures the waters of the Kilkeel River valley and the Annalong River valley to the east via a 3.6 km tunnel under Slieve Binnian, the rocky, crested mountain to the east (right).
The water in the dam provides much of Belfast with water via a 44 mile pipeline. The height of the dam allows the water to reach Belfast under the power of gravity only. The Mourne Wall surrounds the catchment area for the Silent Valley and Ben Crom dams. It predates the dams having been built between 1904 and 1922, and is a massive structure over 2m in height in most places and with an average width of 1m.
The Sally Lough is a tranquil place with an impressive view. It provides a contrast with the rough heather and grass moor of the upland catchment. These uplands have 'unnatural' man-made vegetation largely controlled by sheep grazing. More small shrubs and trees would otherwise colonise the uplands and the heather moor, currently reducing in area. 
The Silent Valley area, the Sally Lough and its banks contain some interesting heath and wetland plants. The walk descends from the Sally Lough through wood-land towards the car park. The Kilkeel River, below the exit from the dam, is crossed by a footbridge.
Following your energetic walk you will rejoin your coach the return drive directly to Warrenpoint and your awaiting ship.
NOTE: This hike will be tailored to the ability of the group. It is approx. 7km but can be longer or shorter if required. There will be max 12 guests per walking guide and if there are multiple guides the group can be divided into smaller groups of varying ability</t>
  </si>
  <si>
    <t>Dublin, Ireland</t>
  </si>
  <si>
    <t>DUB301</t>
  </si>
  <si>
    <t>Leisurely Dublin</t>
  </si>
  <si>
    <t>Dublin is the capital of the Irish Republic and home to over 1 ¼ million people, one third of the population of the Republic of Ireland. In addition to its splendid public buildings, Dublin is particularly rich in architecture of the 18th Century. Fine Georgian mansions, many of them with historical associations, lend sober beauty to the city’s wide streets and spacious squares
Departing from the pier, you will soon pass the elegant Customs House, located on the north bank of the River Liffey. It was designed by James Gandon and completed in 1791. Crossing the River Liffey to Dublin’s south side, you will the old Parliament House, now the Bank of Ireland, and Trinity College. Founded in 1592 by Queen Elizabeth 1, it is Ireland’s oldest college.  Your tour of the city will continue passing the National Gallery of Ireland and Government Buildings. Next, a stop will be made for you to photograph the iconic Georgian doorways of Dublin.  You will pass the gates of Dublin Castle, City Hall, Christchurch Cathedral and St. Patrick’s Cathedral.   Founded in 1190, St. Patrick’s is perhaps best known for its association with writer Jonathan Swift, who was Dean here from 1713 to 1745.  A photo stop will be made here to photograph this impressive structure.
Travel past the Guinness Brewery, home of the famous “black stuff” before reaching Phoenix Park, Europe’s largest enclosed public park.   Here you will see the homes of Ireland’s President and American Ambassador.  (Emergency restrooms available in Phoenix Park)  
Note:  Easy Activity</t>
  </si>
  <si>
    <t>(+353) 1 810 7693</t>
  </si>
  <si>
    <t>DUB302</t>
  </si>
  <si>
    <t>Irish National Stud &amp; Gardens</t>
  </si>
  <si>
    <t>Located in the beating heart of Ireland’s thoroughbred county, County Kildare, the Irish National Stud &amp; Gardens is one of Ireland’s true treasures. 
Beginning in the early 1900s, the stud has produced some of the finest racehorses in Europe and to this day, it is still one of the top breeding farms. Owned by the Irish people, the Irish National Stud &amp; Gardens is one of the only thoroughbred breeding farms open to the public. Its unique history and beauty are admired by visitors from around the globe. Just 40 minutes outside of Dublin, the stud farm is the home of equine royalty. Visitors can view immaculately bred stallions and admire protective mares alongside their frolicking foals. 
There is also an opportunity to meet retired equine racing stars like Faugheen, Hurricane Fly and Beef or Salmon on the stud’s ‘Living Legend's’ team. A visit to the stud’s new interactive centre, ‘The Irish Racehorse Experience’ truly brings to life the worlds of these magnificent animals. 
The Irish National Stud &amp; Gardens is also home to two remarkable gardens; the Japanese Gardens and St Fiachras Garden. At the Japanese gardens, visitors enter an oasis of calm as they travel the 'Life of Man' path which traces the passage of a soul from birth to death and beyond. By comparison, St Fiachra's Garden is an inherently Irish garden that symbolises the power of the Irish landscape. Predominantly planted with native specimens, St Fiachras Garden is home to an array of Irish wildlife. Beautifully set on 850 acres of green rolling hills, the Irish National Stud &amp; Gardens real gift is that it offers an opportunity to become truly immersed within the heart of nature
Note:  Moderate Activity</t>
  </si>
  <si>
    <t>(+353) 1 810 7694</t>
  </si>
  <si>
    <t>DUB303</t>
  </si>
  <si>
    <t>Guinness Storehouse &amp; City Drive</t>
  </si>
  <si>
    <t>Departing the pier you will embark on a panoramic tour of Dublin city.   You will see the Old Parliament Building, Trinity College, founded in 1592 by Queen Elizabeth I and Merrion Square - one of Dublin’s grandest Georgian Squares and now the address of the National Gallery of Ireland and the Irish Government Buildings.  You will then pass St. Stephen’s Green, Dublin Castle, Christ Church Cathedral and St Patrick’s Cathedral en route to the Guinness Storehouse at the St. James Gate Brewery, birthplace of the world's most famous creamy stout. The brewery first opened on this spot over 250 years ago when Arthur Guinness signed a 900-year lease. 
The Guinness Storehouse houses an entertaining exhibition on the history of Guinness incorporating the ingredients, processes and advertising of Guinness.  You will see, hear and smell the ingredients as they make their way through a series of vast machines and processes before becoming world-famous Guinness stout. You will view Guinness advertising and a showcase on how the product has been brought to market over the years with virtually every type of transportation. The self-guided tour of the Storehouse ends in the circular panoramic bar with its sweeping views across the city of Dublin. Here, you will enjoy a complimentary sample of “the black stuff" at its best, just a few hundred yards from where it's made. (You must be 18 years or older to sample Guinness.)
Before your return drive to the pier, you will have time to browse in the gift shop for Guinness-themed gifts and souvenirs.
NOTES: Easy Activity. Passengers must be 18 years or older to sample Guinness.  Entrance to the Brewery itself is not permitted.  Order of sights may vary</t>
  </si>
  <si>
    <t>(+353) 1 810 7695</t>
  </si>
  <si>
    <t>DUB304</t>
  </si>
  <si>
    <t>Malahide Castle &amp; Irish Pub</t>
  </si>
  <si>
    <t>Your tour begins as you board your motorcoach for a drive through the city's northern outskirts to Malahide Castle in the picturesque seaside village of Malahide.
The castle, founded in the 12th century by Norman baron Lord Talbot de Malahide, sits on 268-acre grounds, and includes a 20-acre garden with more than 5,000 species of plants. The structure boasts circular towers, a Gothic entrance porch, exquisite Irish period furniture and historical portraits from the collection of the late Lord Talbot. Following months of restoration work a brand new interactive exhibition area is located on the ground floor of the castle. In this new exhibition the history of the Talbot Family is retold and you will have time to enjoy this before embarking on a guided tour throughout the reception rooms of this magnificent landmark.
Following your visit to Malahide Castle you will pass through the village of Malahide, a noted yachting center and Portmarnock where the world-famous Portmarnock Golf Club is located. This club was for many years home of the Irish Open Championship. 
Soon you will arrive in the quaint fishing port of Howth and stop at the 11th-century Abbey Tavern to enjoy an Irish coffee, a wonderful combination of whiskey, double cream, strong black coffee and a tablespoon of sugar. Nestling against the ancient ruins of Howth Abbey with the lovely fishing harbor and marina below, Abbey Tavern is an ideal spot in which to enjoy a short rest and savor the genuine atmosphere of old Ireland. As you enter, you will be struck by its old-world charm, authenticity, and simplicity. Blazing turf fires, original stonewalls, flagstone floors and gaslights make for a truly warm welcome
NOTE:  Easy Activity. 
Photography is not permitted inside Malahide Castle.
The minimum legal drinking age in Ireland is 18; passengers under 18 cannot have an alcoholic drink.</t>
  </si>
  <si>
    <t>(+353) 1 810 7696</t>
  </si>
  <si>
    <t>DUB305</t>
  </si>
  <si>
    <t>Riverdance, at home in Ireland</t>
  </si>
  <si>
    <t>Riverdance Performance at the Gaiety Theater
For over 20 years, Riverdance has mesmerized audiences with its innovative and exciting blend of dance, music and song. The worldwide phenomenon seen by 25 million people worldwide across six continents began its journey in Dublin. 
During the two-hour performance you'll be dazzled by two dozen dancers that storm the stage in unison performing dances like the jig, reel and hornpipe accompanied by instruments unique to Ireland such as the 'seisiun' trio, which consists of Irish uilleann pipes that are similar to bagpipes, the bodhran, a handheld drum covered with goat's skin and played with a wooden stick, and a fiddle. But it's the lightning-quick steps of the dancers that may leave you spellbound.
.Easy Activity</t>
  </si>
  <si>
    <t>(+353) 1 810 7697</t>
  </si>
  <si>
    <t>DUB398</t>
  </si>
  <si>
    <t>DUB399</t>
  </si>
  <si>
    <t>DUB601PST-DBL</t>
  </si>
  <si>
    <t>Dublin Delights</t>
  </si>
  <si>
    <t>Fly into Dublin Airport, where you will be met and transferred to your hotel.  Although every effort will be made to have your room available prior to the 3:00pm check in, it cannot be guaranteed.
This afternoon your guide will be on hand to take you on a short, intimate walking tour of the historic streets of Dublin.  All meals are on your own, after which you will overnight at the hotel.
Day 2: Following breakfast, you will check out of your hotel accompanied by a local guide. You will enjoy some city sightseeing, taking in many of the city’s most popular attractions. Dublin is the capital of the Irish Republic and the city takes pride in its rich history and culture.  The bricks and mortar of its streets provide the stage to what is a truly great city, a city built on hundreds of years of history and culture.  With its ancient past, Dublin is built upon a collage of the generations which have come before us. From Vikings to Georgians you will find their ideas imprinted upon the city’s DNA.  In addition to its splendid public buildings, Dublin is particularly rich in domestic architecture of the 18th Century.   Fine Georgian mansions, many of them with historical associations, lend sober beauty to the city’s wide streets and spacious squares.
Travelling through the city, you will pass iconic Old Parliament House, now the Bank of Ireland, and across the road, Trinity College.   Founded in 1592 by Queen Elizabeth 1, it is Ireland’s oldest college.   Your tour of the city will continue passing the Georgian squares of Merrion and Fitzwilliam, the National Gallery of Ireland, Government Buildings and St. Stephen’s Green.
Your tour will pass Dublin Castle, City Hall and Christchurch Cathedral en route to see St. Patrick’s Cathedral.   Founded in 1190, St. Patrick’s is perhaps best known for its association with Gullivers’ Travels writer Jonathan Swift, who was Dean here from 1713 to 1745.  A stop will be made here for a visit.
Lunch will be served in a local establishment before continuing your tour, travelling on to the nearby Guinness Storehouse.  The Guinness Storehouse tells a dramatic story that begins more than 250 years ago. Often surprising and always entertaining, the adventure starts the moment you walk through the door. As you make your way through the Storehouse, you'll discover what goes into making the world famous  'black stuff' -- the ingredients, the process, the passion. During your visit to the Storehouse, you will see, hear and smell the ingredients as they make their way through a series of vast machines and processes before becoming world-famous Guinness stout. You will view Guinness advertising and a showcase on how the product has been brought to market over the years with virtually every type of transportation. The self-guided tour of the Storehouse ends in the circular panoramic Gravity bar with its sweeping views across the city of Dublin. Here, you will enjoy a complimentary tasting of Guinness at its best, just a few hundred yards from where it's made. 
Don't miss shopping for souvenirs in the extensive Guinness merchandise store before travelling on to the pier.
Notes:
Entry to the brewery itself is not permitted. The visit to the Guinness Storehouse is self-guided. Minimum age to consume alcohol is 18 years.</t>
  </si>
  <si>
    <t>DUB601PST-SGL</t>
  </si>
  <si>
    <t>WNA220630</t>
  </si>
  <si>
    <t>16-Night Dublin to Tromso</t>
  </si>
  <si>
    <t>DUB601PRE-DBL</t>
  </si>
  <si>
    <t>DUB601PRE-SGL</t>
  </si>
  <si>
    <t>Cruising the Irish Sea into the Firth of Clyde</t>
  </si>
  <si>
    <t>Greenock (Glascow), Scotland</t>
  </si>
  <si>
    <t>GRK301</t>
  </si>
  <si>
    <t>Glasgow Panorama</t>
  </si>
  <si>
    <t>Mild-Moderate</t>
  </si>
  <si>
    <t>Enjoy a panoramic tour of Glasgow and learn the history of the buildings of Charles Rennie Mackintosh and Alexander ‘Greek’ Thomson as well as George Square with the City Chambers.  It is easy to see why Glasgow is a former City of Architecture and Design. During your panoramic overview see the impressive 13th century Cathedral and view the historic Tolbooth Steeple. Also see the impressive façade of the University of Glasgow before pausing in George Square for free time.</t>
  </si>
  <si>
    <t>GRK302</t>
  </si>
  <si>
    <t>Braveheart Country</t>
  </si>
  <si>
    <t>Explore the spectacular military landscape around Stirling and delve into the key highlights of this crucial crossroads. From its spectacular setting, high on a volcanic rock above the River Forth, Stirling Castle has controlled one of the main routes between the Scottish Highlands and the lowlands for centuries, earning the title “key to the kingdom”. In total, 7 battlefields can be seen from the Castle’s walls.
Legend has it that King Arthur took the original castle from the Saxons, though there is no evidence of a castle before 1124. Earlier fortifications have given way to today's palatial and beautifully furnished 15th Century residence, the home of the Stuart kings and birthplace of James II. It was last defended against the Jacobites in 1746 that largely destroyed it. Your guide will recall the history of this castle for you today while showing you the key areas that include the Palace, the Chapel Royal, Prince’s Tower, the King’s Old Building (now a regimental museum) and the Great Hall.  Enjoy some time to explore at your leisure.  
One of the most iconic battlefields is Bannockburn. The 1314 battle fought and won on this site by Robert the Bruce against the English King, Edward II. It was a significant victory in the wars of Scottish Independence that put in motion the events leading to the Declaration of Arbroath. As such, it is still a part of the Scottish psyche over 700 years later.
Lunch will be served in a nearby restaurant.
Towering above the landscape, the Wallace Monument commemorates the life of Sir William Wallace, who led the struggle for Scottish independence at the end of the 13th Century.  His place in history was secured after his nearby conquest of the English at The Battle of Stirling Bridge in 1297. There are various exhibitions within The Monument, climbing the 246 steps to the top offers spectacular panoramic views of Stirling.</t>
  </si>
  <si>
    <t>GRK303</t>
  </si>
  <si>
    <t>Loch Lomond &amp; Glengoyne Distillery</t>
  </si>
  <si>
    <t xml:space="preserve">Depart Greenock and drive northwards through beautiful countryside on your way to visit Glengoyne Distillery, which enjoys excellent views over the Campsie Fells and boasts a delightful waterfall. Glengoyne is often referred to as ‘Scotland’s Most Beautiful Distillery’, nestled at the foot of Dumgoyne Hill.
At the distillery learn about the history and distilling process of Glengoyne Whisky, utilising the same principles for nearly 200 years. Admire the soaring stills, the slowest whisky stills in the world. Learn why sherry casks add to the distinct and bold complex flavour and how the milder climate of the southern Highlands effects the maturing whisky.   There will also be an opportunity to hear how this distillery is committed to the environment and how 100% of their power comes from renewable electricity.
Following your guided tour, enjoy a dram  of the ‘water of life’ and discover for yourself the subtle difference that sets Glengoyne apart from the more rugged malts of the northern Highlands. There will time after the tour to browse the whisky and souvenirs in the Distillery’s shop. 
Travelling on towards Loch Lomond it will soon become apparent why the area is renowned for its wild beauty and mysterious lochs. There will be an opportunity for a photo stop at the lovely duck Bay marina set amidst spectacular scenery.  Your knowledgeable guide will also recount tales of Rob Roy, the famous 17th century Scottish hero who led the Clan MacGregor into many battles around these valleys. Your drive back to Greenock will further explore this delightful area, with its serene landscape and pretty villages.  
</t>
  </si>
  <si>
    <t>Fort William (Loch Ness), Scotland</t>
  </si>
  <si>
    <t>FWM301</t>
  </si>
  <si>
    <t>Majestic Glencoe &amp; Highland Panoramas</t>
  </si>
  <si>
    <t>A short journey from Fort William brings you to one of Scotland's most spectacular places. Surrounded by towering mountains, Glencoe is the iconic highland landscape.
Travel south along the shores of Loch Linnhe to the scenic majesty of Glencoe.  The glen provides some of Scotland’s most dramatic scenery and is a paradise for climbers, walkers and skiers.  It is, of course, also the scene of the infamous 1692 massacre.  Visit the award-winning Glencoe visitor centre to learn more about the history, geology and nature of this region.  
Continue your circular journey through the glen, pausing to photograph the famous “Three Sisters” as the mountain peaks are fondly known. Then head over Rannoch Moor; the Great Moor is one of the last remaining wildernesses in Europe.  
Continue on a scenic drive via Pass of Brander, taking in the impressive scenery of the Scottish Highlands with mountains, sea lochs, castles  and islands before returning up the West Coast to Fort William.</t>
  </si>
  <si>
    <t>FWM302</t>
  </si>
  <si>
    <t>Glorious Glenfinnan, Historic Highlands and a Dram</t>
  </si>
  <si>
    <t>As a main centre for the Highlands there are plenty of local points of interest worth a visit! Explore some of these on this highlights tour of the area with your knowledgeable local guide.
Following a short overview of Fort William, travel west and after a short drive you will reach the village of Glenfinnan. Best known for the stunning railway viaduct which featured in a Harry Potter movie, it is part of the legendary West Highland Line which operates between the towns of Fort William and Mallaig. The West Highland Line itself is famous for the Jacobite Steam Train which operates during the tourist season and is often referred to as the “Hogwarts Express Line”. We’ll pause here for a short time, so get your cameras ready. If you’re feeling adventurous, you can climb the wee hill behind the Visitor Centre for a better view of the viaduct. Opposite the Visitor Centre stands the Glenfinnan Monument, erected in 1815 as a tribute to the Jacobite clansmen who fought and died in the cause of Prince Charles Edward Stuart.
We will then re-join our coach and visit nearby Banavie where the 60-mile-long Caledonian Canal begins and ends its route across the entire country. Constructed in the early nineteenth century by Scottish engineer Thomas Telford, the Caledonian Canal connects the Scottish east coast at Inverness with the west coast at nearby Corpach.  At Banavie stroll to the canal’s Neptune's Staircase, the longest staircase lock in the United Kingdom. 
No tour would be complete without a visit to the local whisky distillery! Ben Nevis Distillery, located at the foot of the mountain, has been operating since 1825!  Enjoy a tour and tasting of the local tipple -Slàinte!
Return to your coach for the short drive to The Commando Memorial which offers breath taking views of the UK’s highest mountain – Ben Nevis. The Commando Memorial is dedicated to the men of the original British Commando Forces raised during World War II. Situated around a mile from Spean Bridge village, it overlooks the training areas of the Commando Training Depot established in 1942 at Achnacarry Castle. Unveiled in 1952 by the Queen Mother, it has become one of the United Kingdom's best-known monuments, both as a war memorial and as a tourist attraction.
It’s then just a short transfer back to Fort William where your ship awaits you.</t>
  </si>
  <si>
    <t>FWM303</t>
  </si>
  <si>
    <t>Glen Nevis Hike</t>
  </si>
  <si>
    <t>One of the best short walks in Scotland, this route heads through the dramatic and beautiful Nevis Gorge and leads to the awesome Steall Falls. 
Commence your walk after a short drive, heading straight into attractive deciduous woodland. The rough and rocky path then goes through the Gorge and there are glimpses of tremendous rocky mountainsides through the trees. At one stream, the way has been cut out of the rock and heads around the corner on a wide ledge; beyond here there is a first glimpse of the white line of Steall Falls through the gorge. The valley now narrows considerably, and the river can occasionally be seen below, crashing over and round huge fallen boulders.
The glen suddenly broadens out once more to form a grassy meadow decorated with wildflowers and surrounded by wooded, precipitous mountainsides. The crowning glory is the Steall Falls, now seen directly ahead across the meadow.
Continue to the main path until it reaches a bend where the glen curves round to the left and the path is close to the river. This is the best spot for admiring the great falls. They are the third highest falls in Scotland, cascading 105 metres down the rockface, and a tremendous sight particularly in spate. Rising above the falls is the Munro of A Gearanach, the first peak on the Ring of Steall, and this is the starting point for many mountain excursions.
Return to the coach along the same route.</t>
  </si>
  <si>
    <t>FWM304</t>
  </si>
  <si>
    <t>High in the Nevis Range</t>
  </si>
  <si>
    <t>Fort William is the outdoor capital of the UK and is a major centre for snow sports, mountain biking, climbing and hill-walking but it is possible to gain altitude without any effort!  After a short coach transfer to the Nevis Range take the gondola up to the slopes of Aonach Mor.  Here you can enjoy a walk on the easy mountain trails with your guide and take in the scenery and wildlife of this dramatic landscape.  You will see Ben Nevis, the highest mountain in Britain, and you can enjoy refreshments in the mountain restaurant. 
The Nevis Range mountain gondola system, the only of its kind in Britain, was originally constructed on the mountain of Aonach Mor, just 7 miles north of Fort William, to transport skiers to the slopes. The gondola is also widely used as a short cut by climbers to the many challenging winter routes and by paragliders and hang gliders on their journey to the clouds.
However, the gondola is a highly acclaimed visitor attraction, allowing sightseers to enjoy the scenic ride, whilst absorbing the stunning views and clear mountain air, feeling fully refreshed on their journey back to firm ground!
The gondolas transport visitors effortlessly from 300ft up to 2150ft on the north face of Aonach Mor, the eighth highest mountain in Britain. The journey takes approximately 12 - 15 minutes each way, and each gondola can accommodate up to six people inside.
The journey allows breath-taking views of the Scottish Highlands, including the Great Glen, Ben Nevis, and surrounding areas. On a clear day this spectacular view can extend as far as the Inner Hebrides. Frequent visitors often remark that every visit to Nevis Range can be extremely different with the changing seasonal colours.</t>
  </si>
  <si>
    <t>Stornoway, Isles of Lewis, UK</t>
  </si>
  <si>
    <t>STO301</t>
  </si>
  <si>
    <t>Ancient Lewis &amp; Blackhouse Village</t>
  </si>
  <si>
    <t>On leaving the island capital of Stornoway, travel across the island to the beautiful west coast of the island and to Callanish. Described as Scotland’s Stonehenge, the Callanish Standing Stones date from around 3000BC.  There is a total of 32 stones in a circular and avenue design.  It is thought that the site, one of several in the area, was constructed for astronomical observations.  The stones stand like a petrified forest on the flat top of a peninsula which reaches out into East Loch Roag.  Visit the excellent visitor centre to learn more about the site and venture out amongst the stones themselves to experience their mysterious atmosphere.
Continue around the west coast to the site of Dun Carloway Pictish Broch. Probably built sometime in the last century BC, it would have served as an occasionally defensible residence for an extended family complete with accommodation for animals at ground floor level. It would also have served as a visible statement of power and status in the local area.
Re-join your coach and travel north to Gearrannan Blackhouse Village, a reconstructed settlement of traditional blackhouses where people and animals lived in close proximity. The houses were made using dry stone masonry and have thatched roofs, distinctively weighted down with rocks. Visit the small museum, enjoy a display of a typical crofting activity such as weaving or butter-making (subject to availability) and take in the views at this dramatic site on the wild Atlantic coast.
Complete your circular drive as you head back across moorland to Stornoway.</t>
  </si>
  <si>
    <t>STO302</t>
  </si>
  <si>
    <t>Harris Tweed Workshop</t>
  </si>
  <si>
    <t>A unique opportunity to learn about Harris Tweed before learning to work the beautiful, handwoven textile to create a bespoke souvenir to take home.
Walk from Stornoway Harbour to the Stornoway Town Hall with a local guide learning about the town on the way. Upon arrival at the Town Hall explore the ‘Story of the Harris Tweed’ exhibition for an introduction to the history and development of the Harris Tweed industry. Discover the processes from wool to yarn, watch weavers work the looms, marvel at the pattern, colour and range of this fine cloth.
Moving on to a beautifully restored room in the balcony of the town hall, an experienced seamstress will carry out a two-hour workshop tutoring how to create a beautiful piece from harris tweed. The project will be possible with little or no previous experience.
Return to pier with guide.</t>
  </si>
  <si>
    <t>STO303</t>
  </si>
  <si>
    <t>Lews Castle Walk</t>
  </si>
  <si>
    <t>Begin walking along the seafront admiring the delightful fishing boats dancing on the waves before crossing the bridge and following the pathway along the coastline. On the way, pass by grounds that were originally laid out as part of Lews Castle’s formal gardens, built on the foundations of an estate house dating back to 1680. The grazing land was transformed into extensive woodlands, large gardens and a conservatory complex to house a wide range of native and exotic plant species.
Hear the fascinating local stories and learn about Stornoway’s rich history whilst strolling along the seafront.
Finally reach the impressive mock Tudor Castle, the lavishly appointed Lews Castle is a Victorian era home built on the back of opium money by the islands one-time owner Sir James Matheson. During the Second World War the house was used as a naval hospital, a period during which the groomed woodlands fell into a wild state and the fantastic glasshouses dilapidated. The former site of the glasshouses now houses the Museum for the Hebrides in a custom-built building. Stornoway Trust is working on major works to enhance some of the features of the Castle Grounds.
Visit the museum before exploring the castle and returning the ship independently.</t>
  </si>
  <si>
    <t>STO398</t>
  </si>
  <si>
    <t>STO399</t>
  </si>
  <si>
    <t>Lerwick, Shetland, UK</t>
  </si>
  <si>
    <t>TLD301</t>
  </si>
  <si>
    <t>Shetland Panorama and Ponies</t>
  </si>
  <si>
    <t>This figure-of-eight tour starts on the North Sea coast, meandering through Lerwick the only town in Shetland, dating from the 1600s, as you depart on your panoramic excursion around the Central Mainland of Shetland.   
Arrive at the Atlantic coast, above Scalloway, the former Shetland capital and take the opportunity of a wonderful photo stop where the Scalloway Castle dominates the harbour below.  Leaving the photo stop, a visit to Carol’s ponies is a must, owned by Carol throughout her life.  Carol (or a staff member) is a Shetland Pony enthusiast, breeding very good quality ponies and will be delighted to share her knowledge with visitors.   
Travel Northwards through the Tingwall Valley with its Norse heritage.  Then head through peat and heather covered landscape, again from East to West, in the heart of the Central Mainland at Girlsta with its beautiful freshwater lochs and hillside scenery.  Drive through Whiteness on the Atlantic coast to Wormadale and take the opportunity to photograph one of the spectacular vistas of many of the islands that make up the Shetland archipelago. 
On your short return journey to your ship, hear more of Shetland`s culture and heritage from your qualified local guide.</t>
  </si>
  <si>
    <t>TLD302</t>
  </si>
  <si>
    <t>Crofting Shetland</t>
  </si>
  <si>
    <t>Depart through the fishing port of Lerwick, founded in the 17th century.  The centre is full of character, especially by the water’s edge where the older buildings are situated.  Pass the beautiful Town Hall, and the impressive remains of the Clickimin Broch, before heading west towards the old town of Scalloway, the original main town and second largest settlement on the island.  
After a quick photostop, enjoy a scenic drive through the Tingwall Valley full of Norse heritage, and spot some of the famous and hardy Shetland ponies en route to the Herrislea House Hotel.
David Murray is an active crofter/farmer in the North of Shetland and is widely known throughout the sheepdog trialling world having qualified for the Scottish National Team, The International Supreme Championship and the World Sheepdog Trials with his dog Sweep
At the event, witness working Sheepdog demonstrations with a talk on their training, see some coloured Shetland sheep and a sheep shearing demonstration (weather dependant), meet a Shetland Pony, and enjoy a talk on the typical year in the life of a Shetland crofter. Warm up with a delicious lunch of soup and sandwiches in the Herrislea House Hotel.
On the way back to Lerwick, hear more of Shetland`s culture and heritage.</t>
  </si>
  <si>
    <t>TLD303</t>
  </si>
  <si>
    <t>A Flavour of Shetland</t>
  </si>
  <si>
    <t>Depart from Lerwick, the capital and largest town in Shetland, and head North through the picturesque Tingwall Valley and Dales Leas en route.
Busta House is one of Shetland’s most historic and beautiful buildings and has been standing proud over the Busta coastline since the 16th Century. On arrival, guests will be seated in the cosy and comfortable Long Room and treated to a delicious and informal Shetland food and drink experience; made with the best, locally sourced produce, and served by the welcoming and friendly staff. 
A delicious 3-course taster menu includes a traditional Shetland salted mutton soup, local seafood and shellfish, and a scrumptious Shetland Fudge cheesecake for dessert. Each course is accompanied by a specially selected beverage, including beer from the Lerwick Brewery, Shetland Reel gin and a dram of whisky. During the tasting, the hotel owners will speak about each of the courses, and how and where the ingredients are sourced. 
Afterwards, there will be time to enjoy a stroll around the beautiful grounds of the hotel, take a tour of the bedrooms (if this is possible on the day) or just sit back and relax in the comfort of the lounge.
Enjoy the drive back to Lerwick after experiencing some of the best hospitality Shetland has to offer.</t>
  </si>
  <si>
    <t>TLD304</t>
  </si>
  <si>
    <t>Jarlshof and Sumburgh Head Bird Cliffs</t>
  </si>
  <si>
    <t xml:space="preserve">Depart through Lerwick, the capital of Shetland, as you begin your trip to the island’s most southerly point.  On the drive south, conditions permitting, you will pause to admire the view of the magnificent Mousa Broch, the tallest and best preserved of all brochs in the world.  You will continue down the west coast, hopefully see some seals at Rerwick, and perhaps catch a glimpse of St Ninian’s Isle where the famous Pictish horde of silver dating from the 9th Century was found in 1958.
Continue south to visit the remarkable archaeological site of Jarlshof.  The site was uncovered by a violent storm in the winter of 1896/7, revealing an extraordinary settlement site embracing at least 5,000 years of human history.  The site contains a remarkable sequence of stone structures – late Neolithic houses, a Bronze-Age village, an Iron-Age broch and wheelhouses, several Norse longhouses, a medieval farmstead, and the 16th-century laird’s house.  Visit the remains of these village settlements with your guide to make the most of your time here.
You will then depart for the RSPB Reserve at Sumburgh Head where you will see Shetland’s first lighthouse, built in 1821 by Robert Stevenson. The cliffs around Sumburgh Head are on the southernmost tip of Mainland Shetland and attract thousands of seabirds, including puffins, guillemots, shags and fulmars. Gannets are regularly seen offshore too. The seabird breeding season, May to mid-August, is the only time to visit Sumburgh Head for this spectacular show. Each species of seabird has its special nesting place on the cliffs. Our guide will be knowledgeable about Shetland’s bird life and will further enhance our visit.
The seas here are home to various animals and you may be lucky enough to see harbour porpoises (neesicks), white beaked dolphins and whales – killer, minke and even humpback whales are sometimes seen. Common seals often haul themselves out onto the rocks. 
After some time here, we will return to Lerwick with our guide telling us more about these islands as we look out for Shetland’s famous ponies on the way.  </t>
  </si>
  <si>
    <t>TLD305</t>
  </si>
  <si>
    <t>Mousa Island Hike</t>
  </si>
  <si>
    <t>Depart through Lerwick, the capital of Shetland, as you begin your trip to the Island of Mousa.  En route, you will catch your first glimpse of the magnificent Mousa Broch, the tallest and best-preserved broch in the world.
At the small ferry port, you will then transfer to the Solan IV boat for a short crossing to the Island of Mousa.
Mousa is an uninhabited island 1.5 miles long and 1 mile wide.  Here you will enjoy a guided walk across part of this island to admire beautiful scenery and wildlife including seal and bird colonies en-route.  You may also spot Common and Grey Seals as well as Arctic Terns and Great Skuas.
In addition to the abundant wildlife, Mousa is also home to Mousa Broch – an impressive Iron Age fortress tower which stands 13m in height and is the best preserved of its type.
After a bracing walk you will make the return sailing back to the Mainland, where your coach will be waiting to drive you back to your ship in Lerwick.</t>
  </si>
  <si>
    <t>TLD398</t>
  </si>
  <si>
    <t>TLD399</t>
  </si>
  <si>
    <t>Bergen, Norway</t>
  </si>
  <si>
    <t>EUROPEAN CRUISE SERVICES</t>
  </si>
  <si>
    <t xml:space="preserve">Yvonne Meddings </t>
  </si>
  <si>
    <t>ymeddings@europeancruise.no</t>
  </si>
  <si>
    <t>shorex@europeancruise.no</t>
  </si>
  <si>
    <t>(+47) 5590 0779</t>
  </si>
  <si>
    <t>BGO301</t>
  </si>
  <si>
    <t>Troldhaugen Recital</t>
  </si>
  <si>
    <t>A musical evening in unique and charming surroundings.
Soak up an elegant evening at the enchanting former home of Edvard Grieg.
If you’re a classical music lover, here’s a classic experience not to be missed. Begin by spotting some of Bergen’s best loved sights on a panoramic drive through the city, then drive out to Troldhaugen (Troll’s Hill), where Grieg lived near serene Lake Nordaas.
Sip a welcome drink of sparkling wine and settle down for a piano recital of the most emotive pieces written by Grieg, who is rightly the best-known Norwegian composer. The Troldsal, a unique concert hall with a turf roof, is the perfect place to lose yourself in Grieg’s music, much of which was inspired by the country’s breathtaking landscapes. 
You’ll also have the opportunity to explore the house and lush grounds with the help of a guide, who will reveal relics such as the beautiful Steinway grand piano Grieg received as a gift in 1892.
Essential Information.  There is a total of 30 minutes’ walking with some steps and gravel terrain. Photography is not permitted inside the house. 
Note:  Moderate Activity</t>
  </si>
  <si>
    <t>BGO302</t>
  </si>
  <si>
    <t>Bryggen, Funicular and Fantoft Stave Church</t>
  </si>
  <si>
    <t xml:space="preserve">As we begin our journey, you will see Håkonshallen  the city's Festive Hall   erected in 1261, and the Rosenkrantz Tower built in 1560. As we arrive at "Bryggen" we stroll the alleyways among the picturesque warehouses lining the street and waterfront, once housing German merchants belonging to the Hanseatic League.  The Hanseates settled in Bergen around 1350 and had the monopoly on the trade with Northern Norway as well as the political power in the city for about 200 years. Today these World Heritage Site listed buildings house shops, restaurants, cafés, and artists workshops. We now arrive at the lower station of the funicular taking us up to Mount Fløien, one of the most popular outdoor areas. Although the height is merely 320 meters above sea level, the view is very impressive with the central parts of Bergen at our feet, and on clear days you can see out to the North Sea and the many sheltering islands closer by. After our return journey on the funicular and once again in the comfort of the coach, we pass the market square with its fish and seafood, flower, fruit and vegetables and souvenir stalls, the central park, and its lake. We will drive through residential areas passing well maintained wooden houses and gardens and the Royal Residence on our way to the new Fantoft stave church. The church, rebuilt in 1992 after a devastating fire, is an exact replica of the original church dating back to 1150. In the Middle Ages there were at least 800 of these very typical churches in Norway, today we have only about 30 left. The return to the city goes via a different route, making a detour for a photo stop or time to enjoy the view from one of Bergen’s highest altitudes. On our way out to Nordnes peninsula where the aquarium and marine research center are situated, we pass picturesque wooden buildings and houses from the 18th and 19th century.
Note:  Moderate Activity This land experience is not wheelchair accessible. </t>
  </si>
  <si>
    <t>(+47) 5590 0780</t>
  </si>
  <si>
    <t>BGO303</t>
  </si>
  <si>
    <t>Hanseatic Bergen &amp; Floyen</t>
  </si>
  <si>
    <t>From the pier, your guide will take you on a walk through the Hanseatic Quarters. “Bryggen” one of the most known quarters from the Middle Age in Norway. The original buildings were destroyed in a fire in the beginning of the 18th century. The houses were then rebuilt in the same style as the former buildings from 1350. The interesting history of Bryggen will be told while walking through the narrow passages. Next is the funicular station up to Mt. Fløien. The Fløien funicular will take you approx. 300 meters above sea level. All the way up to the top you will enjoy a panoramic view over the town center and the surrounding area. Some free time will be given at the top for strolling around and enjoy the scenery at one of the most popular city mountains in Bergen.  You will then take the funicular down again to the city and continue the tour on foot. You will now visit the Schøtstuene, which showcases how the German Hanseatic Merchants of Bergen lived in the heydays of the stock fish trade. After your guided visit of the museum you will walk with your guide back to your ship. Order of sights may vary.
Note:  Moderate Activity.  This land experience is not wheelchair accessible due to stop at Schotstuene.</t>
  </si>
  <si>
    <t>BGO304</t>
  </si>
  <si>
    <t>Cable Car to Mount Ulriken</t>
  </si>
  <si>
    <t>See the main sights of Bergen before ascending the city’s most impressive mountain by cable car, to view the city from above. Bergen is known as the city between 7 mountains, and Mount Ulriken is the highest and most spectacular of these.  At 2,109 feet above sea level, the view from the top offers a magnificent panorama of the city, coastal landscape, fjords and mountains. 
At the cable car station, you’ll board your gondola for the 7 minute ride to reach the top. As you ascend you will be able to see views of Norway’s second largest city stretching out below you.  On arrival at the summit of Mount Ulriken, refreshments of coffee or tea and a slice of cake will be served in the stylish new restaurant, whilst you relax and enjoy the panoramic views.
Note:  Easy Activity</t>
  </si>
  <si>
    <t>BGO398</t>
  </si>
  <si>
    <t>(+47) 5590 0781</t>
  </si>
  <si>
    <t>BGO399</t>
  </si>
  <si>
    <t>(+47) 5590 0782</t>
  </si>
  <si>
    <t>Flam, Norway</t>
  </si>
  <si>
    <t>FLA301</t>
  </si>
  <si>
    <t xml:space="preserve">Railway Vatnahalsen </t>
  </si>
  <si>
    <t>30-39</t>
  </si>
  <si>
    <t xml:space="preserve">On this tour you will experience one of the most beautiful train rides in Europe. 
The Flåm Railway is only 20 km long but a masterpiece of engineering. The train climbs up from sea-level to 867 m during these 20 km, crossing back and forth across rivers and through 20 tunnels.
To allow you a better view of the magnificent scenery the train will proceed slowly, as well as make a short stop at the Kjosfossen waterfall where you may leave the train to enjoy this photo opportunity. 
At Vatnahalsen you will leave the train and walk from the station to the Mountain hotel for some Norwegian waffles and coffee/tea. Here you are also invited for some time to relax and walk around in the beautiful area around the hotel before re-boarding your train back to Flåm.
Note: Easy Activity, however, the train is not wheelchair accessible. </t>
  </si>
  <si>
    <t xml:space="preserve">(+47) 5590 0780 </t>
  </si>
  <si>
    <t>FLA398</t>
  </si>
  <si>
    <t>FLA399</t>
  </si>
  <si>
    <t>Olden, Norway</t>
  </si>
  <si>
    <t>OLD301</t>
  </si>
  <si>
    <t>Loen Skylift</t>
  </si>
  <si>
    <t>Your coach will drive you to the base of the Mt. Hoven Cable Car which was recently built in May, 2017. This spectacular Cable Car is not for the faint of heart as it’s one of the steepest cable cars in the world, bringing you from the fjord to the top of Mt. Hoven (1011 meters) in just 5 minutes! From here you will find magnificent views over Olden and Loen valley. You will see parts of the grand Jostedals Glacier, the largest glacier in continental Europe, maintained by the heavy snowfall in the region. You will also overlook the jade green water of the Loen- and Briksdals-lake, and of course your ship. From the top you can explore the mountain on your own in a comprehensive network of trails. There are 2 easy paths, some moderate and even strenuous for those who would like a challenge. Otherwise you will have a chance to relax and enjoy the view while you are served cake, coffee and tea in the mountain top restaurant.</t>
  </si>
  <si>
    <t>OLD302</t>
  </si>
  <si>
    <t>Briksdalsbreen Glacier</t>
  </si>
  <si>
    <t xml:space="preserve">The village of Olden is situated at the end of the innermost arm of lovely Nordfjord, which cuts its way inland to the mighty ice fields of the Josterdals Glacier, Europe’s largest glacier. Briksdal Glacier, your destination on this tour, is one of its arms. 
Leaving Olden’s center by coach, pass two picturesque churches and the beautiful lakes Floren and Olden. At the end of the valley lies Rustøen, around which numerous waterfalls tumble from the ice field. The road ascends through woodlands to the Briksdalen Inn, where we leave the coach. The walk to the glacier viewpoint takes 45 minutes, and although the first part is somewhat steep, the rest of the way is comparative flat. The spectacle is truly awe-inspiring, with waters of the lake in front of the glacier reflecting the green and blue colors of the ice. From time to time a sound like thunder is heard as the glacier “calves”, dropping a chunk of glacier ice into the lake.
Note:  Strenuous Activity.   This land experience is not wheelchair accessible. </t>
  </si>
  <si>
    <t>OLD303</t>
  </si>
  <si>
    <t>RIB Adventure with Crayfish Tasting</t>
  </si>
  <si>
    <t xml:space="preserve">Catch and eat!
After floating suit fitting and safety briefing, we set out on a speedy and refreshing RIB boat tour on Nordfjord. The crayfish pots are  already in the fjord, and now our exciting job is to draw them. We go ashore, and cook our delicious catch on open fire in the lavvo (a Sami tent) at the banks of Nordfjord. Then it is settled for a lovely meal of freshly caught crayfish; accompanied with good bread and mayonnaise, before returning to Olden.
Note:  Strenuous Activity.  This land experience is not wheelchair accessible. </t>
  </si>
  <si>
    <t>OLD304</t>
  </si>
  <si>
    <t>Helicopter Flightseeing</t>
  </si>
  <si>
    <t>7-24</t>
  </si>
  <si>
    <t>It’s up, up and away for an unforgettable flightseeing experience over dramatic landscapes and the Jostedal Glacier.
Sit back and admire the stunning scenery surrounding the pretty village of Olden, as you take a short transfer to the helipad. The village of Olden is nestled at the head of the Nordfjord and is surrounded by towering mountains, superb waterfalls and several glaciers. 
Make sure you have your camera ready, as your flightseeing offers a truly unique and exhilarating experience. Travel into the Jostedal Glacier area, for an approximate 13 minute flightseeing trip. From your aerial vantage point, enjoy spectacular views over the valley, lakes and mountains, including the Jostedal Glacier itself, the largest in continental Europe.</t>
  </si>
  <si>
    <t>OLD398</t>
  </si>
  <si>
    <t>OLD399</t>
  </si>
  <si>
    <t>Geiranger, Norway</t>
  </si>
  <si>
    <t>GNR301</t>
  </si>
  <si>
    <t>Majestic Mount Dalsnibba &amp; Djupvasshytta Lodge</t>
  </si>
  <si>
    <t xml:space="preserve">It is time to experience Norway's unparalleled natural beauty and spectacular views during this visit to historic Geiranger. Since 2005, the Geirangerfjord has been listed as a UNESCO World Heritage Site and it's easy to see why.
Come ashore via tender to the pier in Geiranger where upon arrival, you will join your guide and commence a coach tour of this small village. Recognized as one of Norway's best-known tourist destinations, Geiranger presents an ever-changing kaleidoscope of mountain farms, waterfalls, lakes and streams that unfolds before your eyes as your coach ascends the winding mountain road. Driving past Lake Djupvatn, you will make your way up the hairpin road to Mount Dalsnibba. From Dalsnibba's summit 4,900 feet above sea level, you'll enjoy superb views of magnificent mountain peaks and the Geiranger Fjord below. After a stop for photos, you'll proceed to Djupvasshytta Lodge, where coffee and danish pastries will be served. Enjoy some free time to browse through the souvenir shop, or take a short walk along the lake before re-boarding your coach for the return to Geiranger,
On the way back to the pier, an additional photo stop will be made at the Flydal Viewpoint to take pictures of Geiranger and the fjord where your ship is anchored in the bay. The tour concludes at the pier in Geiranger.
Note:  Easy Activity.  This land experience is not wheelchair accessible. </t>
  </si>
  <si>
    <t>(+47) 5590 0778</t>
  </si>
  <si>
    <t>GNR302</t>
  </si>
  <si>
    <t>Stairway to the Waterfall</t>
  </si>
  <si>
    <t xml:space="preserve">Geiranger is a small and idyllic village that has a very interesting and rich history plus some of the most spectacular scenery in the world. We will take a stroll in the centre of Geiranger, a hike along the Geiranger River and climb the stairway next to the Storfossen Waterfall. This walk is easy in the beginning, but the climb up the stairway is exciting, though strenuous.
Note:  Strenuous Activity. This land experience is not wheelchair accessible. </t>
  </si>
  <si>
    <t>GNR303</t>
  </si>
  <si>
    <t>Kayaking the Geirangerfjord</t>
  </si>
  <si>
    <t>10-20</t>
  </si>
  <si>
    <t>Experience the tranquil beauty of Geirangerfjord from the water as you skim along its pristine surface by kayak. On this gentle adventure, you will meet your transfer coach at our berth and be driven through the village of Geiranger to the kayak base, where you will meet your guides and receive a safety briefing and paddling instructions. 
Once everyone is on the water, you will get underway as a group. Along the way you will see the magnificent Seven sisters from a distance (depending on the pace of your group). Of its seven cascades, the tallest has a freefall of about 820 feet. You will pause at a good viewing point for photos. Throughout, your guide will provide interesting information about the Geirangerfjord, the high mountains that form its walls and the incredible waterfalls. 
Paddle back to the kayak base and join your vehicle for a short drive back to your ship. 
Note:  Strenuous activity.  This land experience is not wheelchair accessible.  No previous sea kayaking experience is required.</t>
  </si>
  <si>
    <t>GNR398</t>
  </si>
  <si>
    <t>GNR399</t>
  </si>
  <si>
    <t>Kristiansund, Norway</t>
  </si>
  <si>
    <t>KSU301</t>
  </si>
  <si>
    <t>Historic Kristiansund</t>
  </si>
  <si>
    <t xml:space="preserve">Kristiansund is situated on four islands; Kirkelanded, Innlandet, Gomalandet and Nordlandet, all linked together with bridges. Kristiansund was nearly wiped out in 1940; nearly 900 houses were demolished by fire after the town was bombed.  The town lost its distinctive character, though traces of the old town can still be seen in the lower part of Innlandet, but the new town acquired a character on its own. We will pass Kirkelandet Church which was built in 1964 designed by architect Odd Østbye. The artist Gunnar S. Gundersen has designed the cross and the wall on the north side of the church. The archaeological idea behind Kirkelandet Church is "Crystal in roses", which means that the church will shine like a glowing crystal between the roses on the west side of the building. Back in the center of Kristiansund and the harbor, you will find the coastal center of Vågen with its old wooden warehouses and shipping yards. We will visit the Milnbrygga, today housing a Klippfish Museum. The Clipfish warehouse from 1749 has been important throughout the history of the clipfish industry – a large important business for more than 300 years.  You will see the process of the clipfish (salted and dried cod). The tour will be ended with a drive to the old watch tower, where we will have a splendid view over the region with fjords and mountains.
Note:  Moderate Activity.  This land experience is not wheelchair accessible.  Warm clothing and comfortable walking shoes are recommended. </t>
  </si>
  <si>
    <t>KSU302</t>
  </si>
  <si>
    <t>Atlantic Ocean Road &amp; Kvernes Stave Church</t>
  </si>
  <si>
    <t xml:space="preserve">Your journey begins with a relaxing drive along the picturesque Atlantic Ocean Road. This scenic highway links charming villages, zigzags across low bridges and skips nimbly from island to island. The road is so beautiful and memorable it was chosen “Norway’s Construction of the Century” in 2005. Awe-inspiring sights are common along this route, so expect to see the Norwegian countryside in all its glory.
After approximately 75 minutes of driving, you will arrive at the Kvernes stave church, which dates back to the year 1300. Norway is the only country in northern Europe with wooden churches from the Middle Ages, and the one at Kvernes is an architectural treasure.
This style of church takes its name from the multiple staves or corner posts that support the framework of timber. The Kvernes church perches among nearly a dozen other historical buildings that serve as a museum with more than 10,000 objects of interest.
After touring the church,  continue north with the highlight being the ride through the 3.5-mile Atlantic Ocean Road Tunnel. At its lowest point, the tunnel is about an eighth of a mile below sea level.
Note:  Moderate Activity.  This land experience is not wheelchair accessible. </t>
  </si>
  <si>
    <t>KSU303</t>
  </si>
  <si>
    <t>Bergtatt Marble Caves</t>
  </si>
  <si>
    <t xml:space="preserve">Step deep inside Norway’s geological past on this invigorating excursion into a magical and cavernous palace of gleaming marble and lime quarries. 
Transfer  to Eide and Bergtatt, where local experienced guides fit you with helmets and an inflatable vest. After a brief movie presentation, they will accompany you into a cavernous fissure, where the temperature is always 43ᵒF (6ᵒ C). Here, you will learn about the quarry’s history and board wooden rafts that will take you along crystal clear waters further into the mountain through illuminated tunnels. Later, you will arrive at the “Arkadene,” spellbinding caves lit in different colors. Return to your ship via the Atlantic Ocean Road, a scenic five-mile stretch that connects the mainland with Averøya Island. Our route touches several small islands and skerries connected by causeways, viaducts and bridges. 
Note:  Strenuous  Activity.  This land experience is not wheelchair accessible.  Comfortable walking shoes and warm clothing is recommended. </t>
  </si>
  <si>
    <t>KSU398</t>
  </si>
  <si>
    <t>KSU399</t>
  </si>
  <si>
    <t>Trondheim, Norway</t>
  </si>
  <si>
    <t>TRD301</t>
  </si>
  <si>
    <t>Highlights of Trondheim</t>
  </si>
  <si>
    <t>Trondheim is one of Norway's oldest cities, founded by the Viking King, Olav Tryggvason in 997. Today the city has a population of approx. 190.000. 
From the pier the tour heads through the busy city centre, past the market square with the statue of the Viking King who founded the city, to Nidaros Cathedral. This church, dating from the 12th century, is one of the finest and largest in Gothic style in Scandinavia and was one of Europe's most important pilgrimage-churches. Behind the cathedral lies another stone-building dating back to the Middle Ages, the Archbishopry. The head of the Catholic Church in Norway had his fortified residence here until the Reformation in 1537 and the last archbishop had to flee the country. 
After having visited the Cathedral, you board the coach and on the way to a viewpoint.  Admire the old winding bridge and the old warehouses along the river.
Continue with a visit to the Folk Museum at Sverresborg. This museum shows among other things the urban and rural culture of Trøndelag county. Buildings have been brought to the site from all over the area and re-assembled to provide an authentic cross-section of life and architecture and we shall visit some of these during our stay.  
Note:  Moderate Activity.  The walk at the museum can be very steep at times.  Comfortable walking shoes are recommended.  Tour order might vary.</t>
  </si>
  <si>
    <t>TRD302</t>
  </si>
  <si>
    <t>Bymarka Hike</t>
  </si>
  <si>
    <t>Although Trondheim is the third largest town in Norway, there is plenty of opportunity to enjoy outdoor life in fresh, clean air not very far from the city center. 
We shall start by driving through the city center, where the wide streets are lined with low, wooden buildings, and narrow alleyways leading off to both sides. We climb the hill towards Sverresli from where you can enjoy a lovely view to the town and the fjord with wood clad hills dotted with green farmland in between. We reach "Bymarka" the recreation ground for the people of Trondheim both summer and winter when it's ideal for cross-country skiing, and we start our hike through forestland, passing small lakes and more open landscape now and again. The highest point is Gråkallen hill, some 1.700 feet above sea level and from here we enjoy a spectacular view towards fjords and islands as well as mountain scenery with the mountain-chain forming the border between Sweden and Norway in the far distance. 
Note:  Strenuous activity. This land experience is not wheelchair accessible.  Comfortable walking shoes are recommended.</t>
  </si>
  <si>
    <t>TRD398</t>
  </si>
  <si>
    <t>TRD399</t>
  </si>
  <si>
    <t>Arctic Circle Crossing</t>
  </si>
  <si>
    <t>SN</t>
  </si>
  <si>
    <t>Reine, Norway</t>
  </si>
  <si>
    <t>REI301</t>
  </si>
  <si>
    <t>Vestvagoy and Lofotr Viking Museum</t>
  </si>
  <si>
    <t xml:space="preserve">Enjoy a scenic drive toward Vestvagoy where we will visit the Lofotr Viking Museum with its Archeological exhibits and a reconstructed longhouse, plus recreated ships. On our way there we will also briefly stop at the Flakstad Church. Flakstad Church was built in 1780 and is thus the second oldest church in Lofoten. After our visit to the museum we return to Reine with a photo stop at the Hamnoy Bridge.
Note:  Moderate Activity.  Comfortable walking shoes are recommended. </t>
  </si>
  <si>
    <t>REI302</t>
  </si>
  <si>
    <t>Å Fishing Village</t>
  </si>
  <si>
    <t>The Lofoten Islands boast some of the most spectacular scenery in Norway and are surrounded by some of the world’s richest fishing waters. The mountains rise majestically: jagged and ancient ice-eroded walls directly out of the sea off the north Norwegian coast.  With red and white fishermen’s huts dotting the shoreline and surrounding peaks of granite shooting out of the Reinefjorden, the village has earned a reputation as “the most beautiful place in the world.” Your tour takes you to Å at the end of the Lofoten Road, once the most important village in the area. 
Today it is mainly a ‘museum’ where you will see the old bakery, the boat houses, and the fishermen’s cabins. There will be a short walk through the village and a visit to the Stockfish Museum where you learn something of the history of Lofoten fishing and how the codfish was dried by the wind and sun on wooden racks and stored until the ‘stockfish’ was ready to be exported to various parts of the world.
Note:  Easy Activity.</t>
  </si>
  <si>
    <t>REI398</t>
  </si>
  <si>
    <t>REI399</t>
  </si>
  <si>
    <t>Troll Fjord - Scenic Navigation</t>
  </si>
  <si>
    <t>Honningsvag (North Cape), Norway</t>
  </si>
  <si>
    <t>HVG301</t>
  </si>
  <si>
    <t>Explore North Cape</t>
  </si>
  <si>
    <t xml:space="preserve">The North Cape Plateau as well as the fishing village of Honningsvåg are situated on the island of Magerøy some 1300 miles south of the North Pole. It is no doubt one of the main attractions of Norway. 
The North Cape itself is a steep rock with a massive wall reaching more than 1000 feet above sea level. Join your guide and venture through the landscapes of the very north while learning more from your local host about the northernmost way of life, sami-culture and get an introduction to your highlight of the day - the North Cape.
The North Cape Hall has shopping facilities, post office and a chapel, a bar, restaurants and a cinema with a 225-degree wide-screen. There will be an audio-visual presentation of Lapland and the North Cape, showing the magnitude of Lapland’s breathtaking scenery during the four seasons.  Adjacent to the cinema there is a Hall of Fame, with models of important events that have taken place at the North Cape Plateau, and a large hall with a terrace offering a nice view of the ocean further north. 
There will be ample time for photo-taking, shopping, writing, and posting cards before returning by coach to Honningsvåg through the barren landscape characteristic of the North Cape area.  En route to or from Honningsvåg to the North Cape you will stop at a Sami tent where you can meet some of the local Sami people, and maybe buy a gift produced by the Sami’s.
Note:  Moderate Activity.  Comfortable walking shoes are recommended.  This land experience is wheelchair accessible if assisted.  </t>
  </si>
  <si>
    <t>HVG302</t>
  </si>
  <si>
    <t xml:space="preserve">ATV Safari </t>
  </si>
  <si>
    <t>Drive an All-Terrain Vehicle into the hauntingly barren landscape in the hills surrounding Honningsvag and enjoy a coffee break in a tent with some of the indigenous Sami people.
After a short walk from the pier, accompanied by a guide, you will arrive at an ATV station for a brief orientation. There, you will be given a helmet, gloves and thermo suit to wear while riding your two-person All Terrain Vehicle. It’s easy to operate an ATV and to help you get acclimated; the drive begins at a leisurely pace through the streets of Honningsvag.
Located on the rather large island of Mageroya in the extreme northern reaches of Norway, Honningsvag is a small, tight-knit fishing community with colorful hillside homes overlooking the harbor and Barents Sea. After riding around town, you will drive onto a gravel road that leads to Nato Mountain. During stops along the way, the guide will explain the more fascinating aspects of the area’s history and wildlife.
While the tundra-covered landscape is rather barren, it is wonderfully dramatic. Steep cliffs hug the shore and mountains rise in the interior, where reindeer roam freely. Archaeologists have found evidence of settlements here dating back more than 10,000 years.
The Sami are the indigenous tribe on Mageroya, and you will have the opportunity to witness their traditional lifestyle while enjoying coffee brewed over an open. Afterward, you will drive back to the ATV station and then walk to the pier.
Note:  Strenuous Activity.  This tour has limited walking; however, the tour is not available to wheelchair guests, those with mobility concerns, heart conditions, back or neck injuries, or pregnant women. Participants should be in good physical condition. Layered clothing to include a water/windproof jacket; sun cap; sun glasses; and flat, closed-toe shoes are recommended. The approximately 90-minutes of ATV driving time will be over both the main road in traffic, as well as off-road and a valid driver’s license is required. The local operator requires that all guests sign a waiver before being allowed to participate in the tour. In the event of an accident, guests are responsible for any damage to the ATV up to 10,000 Norwegian Krone(approximately $1,645.00 USD).</t>
  </si>
  <si>
    <t>HVG303</t>
  </si>
  <si>
    <t>King Crab Safari</t>
  </si>
  <si>
    <t>10-22</t>
  </si>
  <si>
    <t>Join us on an unforgettable trip – King Crab Safari in the area around North Cape.
On today’s excursion you’ll get to meet and taste the infamous King Crab of the North.
Start with a short walk from the pier to the boat and get properly dressed for your adventure.
Enjoy a short boat ride to Sarnesfjorden, where we will make a stop to check what’s inside the traps down in the deep waters of the fjord.
Soviet scientists introduced the red king crab to the Murmanskfjord near its border with Norway in the 1960’s. The scientists wanted to increase the yield from local fisheries and since, millions of crustaceans have spread west into Norwegian waters.
The king crab can measure up to 2 meters between its claws and weigh as much as 10 kilos. However, we are most likely to catch “small” crabs, weighing anything from 3 to 7 kilos.
Our adventure continues to a lavvo-camp where we will go ashore and prepare the catch of the day and enjoy the local delicacy together with bread, lemon and mayonnaise.
Note:  Strenuous Activity.  The boat crew will act as guides - English spoken; this tour is feasible for children aged 6 years on. In case of rough sea and for safety reasons, the duration of the sailing may be shorter. This tour is not suitable for guests suffering from heart problems or having walking difficulties. 
The tour may have multiple departures during the day.</t>
  </si>
  <si>
    <t>HVG398</t>
  </si>
  <si>
    <t>HVG399</t>
  </si>
  <si>
    <t>Tromso, Norway</t>
  </si>
  <si>
    <t>TOS301</t>
  </si>
  <si>
    <t>Tromso Sightseeing</t>
  </si>
  <si>
    <t xml:space="preserve">You’ll begin your panoramic discovery of the ‘Capital of the North’ with a drive towards the centre of town, a charming blend of old and new. Modest wooden houses sit alongside the modern architecture of this university city.  You’ll pass Tromsø Church, one of the largest wooden churches in the north.  Continuing around the forest-clad island, which is 5 times the size of Oslo, you’ll reach the 4,002 foot long Sandnessund Bridge, which connects Troms Island with Kvaløya (Whale Island).  Here you will find Tromsø’s most modern suburb set against a backdrop of impressive mountain peaks.
Returning to Troms Island, the university will come into view. This is the world’s northernmost university, with students from all over Norway and abroad. The next landmark is the Northern Lights Planetarium.
Note:  Easy Activity. This land experiences is dependent upon flight departrures.  </t>
  </si>
  <si>
    <t>WNA220716</t>
  </si>
  <si>
    <t>7-Night Tromso to Longyearbyen</t>
  </si>
  <si>
    <t>Bjornoya (Bear Island`</t>
  </si>
  <si>
    <t>Trygghamna / Alkhornet</t>
  </si>
  <si>
    <t>ET</t>
  </si>
  <si>
    <t>Lillihooek Glacier / Signehamna</t>
  </si>
  <si>
    <t>Liefdefjorden / Monacobreen</t>
  </si>
  <si>
    <t>Texas Bar</t>
  </si>
  <si>
    <t>Mushamna</t>
  </si>
  <si>
    <t>Crossing N80° Moffen</t>
  </si>
  <si>
    <t>Alkekongen, Magdalenefjorden</t>
  </si>
  <si>
    <t>Gravneset, Magdalenefjorden</t>
  </si>
  <si>
    <t>Longyearbyen, Svalbard, Norway</t>
  </si>
  <si>
    <t>WNA220723</t>
  </si>
  <si>
    <t>8-Night Longyearbyen Roundtrip</t>
  </si>
  <si>
    <t>Cruising Ossia Sars / New London</t>
  </si>
  <si>
    <t>Magdalenefjorden / Smeerenburg Glacier</t>
  </si>
  <si>
    <t>Crozyierpynten / Kinnvika (Nordaustlandet)</t>
  </si>
  <si>
    <t>Faksevagen, Lomfjorden / Alkefjellet</t>
  </si>
  <si>
    <t>Brasvellbreen, Nordaustlandet / Scenic Cruise Olgastretet</t>
  </si>
  <si>
    <t>Sundneset / Kapp Lee</t>
  </si>
  <si>
    <t>Recherchefjorden / Ingeborgfjellet/Camp Millar</t>
  </si>
  <si>
    <t>WNA220731</t>
  </si>
  <si>
    <t>13-Night Longyearbyen to Edinburgh</t>
  </si>
  <si>
    <t>Trygghamna, Svalbard / Alkhornet, Svalbard</t>
  </si>
  <si>
    <t>Cruising the Greenland Sea into the Barents Sea</t>
  </si>
  <si>
    <t>Svalbard and Jan Mayen, Norway</t>
  </si>
  <si>
    <t>Ittoqqortoormiit, Greenland</t>
  </si>
  <si>
    <t>Danmark Ø - Hekla Havn/Vikingebugt</t>
  </si>
  <si>
    <t>Ísafjörður, Iceland</t>
  </si>
  <si>
    <t>ATLANTIK</t>
  </si>
  <si>
    <t xml:space="preserve">Hulda Björk </t>
  </si>
  <si>
    <t>hulda@atlantik.is</t>
  </si>
  <si>
    <t>(+354) 5759930</t>
  </si>
  <si>
    <t>ISA301</t>
  </si>
  <si>
    <t>Backstreet of Ísafjörður</t>
  </si>
  <si>
    <t>Join us on a walk along the back streets of the town of Ísafjörður and get to know the local culture and history of the ‘capital of the Westfjords’. 
Ísafjörður is the largest town in the Westfjords and serves as its municipal centre. Here fishing has always been the main industry and the town has one of the largest fisheries in Iceland. Despite its small size, population and isolation from the rest of the country the town has a rather urban and cultural atmosphere. Recently Ísafjörður has become known as a centre for alternative music in Iceland and its Easter music festival attracts young people from all over the country.
During this tour we’ll walk along the back streets of old Ísafjörður and acquaint ourselves with its history. 
On our walk to the Maritime Museum we’ll stop by the fisherman’s monument, a statue of two fishermen with a net.  The Maritime Museum contains the oldest house in Iceland, built in 1734. Around it are other old houses, mostly constructed by foreign traders in the late 18th century. Here you will also try some well known Icelandic delicacies such as dried fish and Brennivín
After our exploration of the museum we’ll take a leisurely walk back to the vessel. 
We reserve the right to reverse the itinerary if necessary.</t>
  </si>
  <si>
    <t>ISA302</t>
  </si>
  <si>
    <t>Calm Fjord Kayaking</t>
  </si>
  <si>
    <t>Fjord kayaking is not only a healthy and rewarding way to spend the day; it’s also a perfect way to get to know Icelandic nature up close. So grab a paddle and get ready for an unforgettable adventure. 
The West Fjords have earned a deserved reputation for being the nature- and adventure lovers’ paradise. The kayaking tour should appeal to those that wish to approach the fjord’s beauty from another angle. The traveller, paddling an oar under the magnificent mountains towering over the town experiences closeness to nature from a new and exciting perspective.</t>
  </si>
  <si>
    <t>ISA303</t>
  </si>
  <si>
    <t>Vigur Paradise Island</t>
  </si>
  <si>
    <t>Vigur is a lovely island, 2 km long and 400 m wide, a green oasis in the blue waters of the fjord Ísafjarðardjúp. The island is a nesting ground for countless birds. It has been the home of the same family since 1884. They are farmers and live off what the island gives. 
After a 40 minutes boat tour, we take a leisurely walk around the island which gives a perfect opportunity to see an abundance of birds in their natural environment. Eider ducks nest here in great numbers. The farmer protects the nests and is rewarded with down that the ducks pluck from their own chests to shelter their eggs. 
Some relics of old farming methods are preserved in Vigur, including Iceland’s oldest windmill, built in 1840 and used until 1917 for grinding imported wheat from Denmark. The windmill has been carefully maintained along with the 200 year old 8-oar rowing boat, which is still in use to ferry sheep to the mainland. The houses also date back to the last century. Viktoria House was erected in Vigur in 1862, made of wood, which was pre-cut into shape in Norway. In 1993 the house was restored by the National Museum of Iceland. The second house was erected by a young priest in 1884, an ancestor of the family living in Vigur today.
Prior to heading back to Ísafjörður we will be served coffee and cakes in an old mid-19th century cow shed which has been restored into a beautiful and welcoming reception area. 
Kindly note that the sighting of sea birds cannot be guaranteed after mid August as it depends on both season and weather.</t>
  </si>
  <si>
    <t>Reykjavik, Iceland</t>
  </si>
  <si>
    <t>REY301</t>
  </si>
  <si>
    <t>Panoramic Reykjavík</t>
  </si>
  <si>
    <t>This classic city tour takes in all the highlights of Reykjavík. 
Our journey begins with a drive through Laugardalur valley where we pass the city’s main sports and recreation area as well as one of the most popular outdoor geothermal swimming pools. 
From there the road leads us through different city districts. On the way we’ll cross Elliðaá River, one of the world’s cleanest salmon rivers known to flow through a capital city. Eventually we’ll reach Álftanes peninsula where the President’s residence, Bessastaðir, is located. The view from the peninsula over Reykjavík is excellent. 
Returning to the city’s hustle and bustle we’ll drive to Perlan, The Pearl. Perlan has a viewing deck that offers great panoramic views over Reykjavik.   
From one famous landmark to the next, we’ll head towards Hallgrímskirkja, the church that dominates the city skyline with its imposing tower. From there we’ll drive through the charming old quarter of Reykjavík with its colourful wooden houses and narrow streets as we make our way past the University of Iceland complex and along the city pond, Tjörnin. Eventually we’ll reach the old harbour where we’ll make a quick stop.  
Leaving the old harbour we’ll follow the coastline and make one short stop at Höfði house where the summit meeting between President Ronald Reagan and Secretary General Mikhail Gorbachev was held in 1986. 
We reserve the right to reverse the itinerary if necessary.</t>
  </si>
  <si>
    <t>REY302</t>
  </si>
  <si>
    <t>Whale RIB Safari</t>
  </si>
  <si>
    <t>An exhilarating tour on specially engineered RIB boats to view the whales and puffins Faxaflói Bay. 
Our tour begins with a short transfer from the pier to the old harbour of Reykjavík. Once we are there we will gear up into suits and gloves before we head out on the small RIB boats. The boats are specially engineered to get us closer and faster to the whales and puffins. These stable and safe boats also allow us to search a bigger area, thus increasing your likelihood of viewing the whales, dolphins and birdlife. 
We’ll first ride out to the islands to view the puffin colony (season is approx. 15 May-15 August). Next we’ll head out further in search of the whales. After our whale tour we’ll sail back to Reykjavík, where we’ll take a ride along the shore line of the city and take a short stop at the harbour side of Reykjavík’s landmark building – Harpa Conference and Concert Hall. 
After we’ve returned our equipment we’ll board our transfer and head back to the pier and your vessel. Those who wish can stay behind, if time allows, to explore the city centre which is just a stone’s throw from Reykjavík’s old harbour.</t>
  </si>
  <si>
    <t>REY303</t>
  </si>
  <si>
    <t>Relaxing in the Blue Lagoon</t>
  </si>
  <si>
    <t>Seize the opportunity to indulge in the healing, tranquil water of the Blue Lagoon. The Lagoon has been named one of the world’s top 25 wonders by National Geographic and has become one of the most popular attraction in Iceland in recent years. 
The journey begins with a pleasant drive through Reykjavík’s suburbs providing glimpses of some of the city’s landmarks. We’ll see the Pearl, a dome-shaped glass building situated on a hill overlooking the city. As we leave Reykjavik our journey takes us through the rugged lava fields of Reykjanes peninsula where we will find the Blue Lagoon. The Blue lagoon is located in the middle of a rugged lava field, seemingly in the middle of nowhere in an otherworldly landscape. Here we will stop for approximately two and a half hours to relax and indulge in the healing waters of the Lagoon. 
The Blue Lagoon owes its existence to a nearby geothermal power plant that uses geothermal seawater from a mile beneath the earth’s surface. The water is replenished every 40 hours. The water is warm, mineral rich and is known to soothe and rejuvenate the skin. The aquamarine colour of the water, the steam and the lava landscape surrounding the Lagoon succeed in creating a unique and memorable atmosphere. 
The facilities at the Blue Lagoon are excellent. On site you will find a tax-free shop with a wide range of mineral-rich Blue Lagoon skin products, a café, a restaurant and good changing-room facilities. The Blue Lagoon spa is completely powered by clean geothermal energy and is environmentally certified. 
The Blue Lagoon has a strict code of hygiene; All guests are required to shower without swimwear before entering the lagoon.
Please bring your swimming suit – Swimming suit can be rented on site at an extra cost.</t>
  </si>
  <si>
    <t>REY304</t>
  </si>
  <si>
    <t>4x4 Golden Circle &amp; Snow Scooters</t>
  </si>
  <si>
    <t xml:space="preserve">Get ready for an unforgettable experience! Not only does this tour take you to the most popular sites in Iceland, it also takes you on an exhilarating snowmobile adventure on Iceland’s second-largest glacier. 
This full day journey begins with a drive over the moorlands of Mosfellsheiði, an ancient lava field. Eventually we’ll reach Þingvellir National Park, a UNESCO World Heritage Site that ranks at the top of Iceland’s attractions. Þingvellir is situated in a rift valley that offers an incredible view of the Reykjanes Ridge on a clear day. This is the only place in the world where the Mid-Atlantic Ridge, which separates the Eurasian and North American plates, is above sea-level. Not only is Þingvellir of tremendous geological interest, it is also regarded by Icelanders as a sacred place as it is where the legislative parliament, Althingi, was founded in the year 930. Symbolically, it is considered the place where the settlers of Iceland became a unified nation and where some of the nation’s most important historical events unfolded. 
Next our journey takes us to Geysir geothermal area, the place where the word “geyser” originates from. There we will find Strokkur, an explosive geyser that erupts every few minutes with a breath-taking rush. From Geysir we’ll drive up to Langjökull Glacier base camp. We will gear up for the snowmobile tour and then spend the next hour exploring the white desert-like landscape of the glacier. Before we return to Reykjavík, we’ll visit Gullfoss, the “Golden Waterfall”, the most famous waterfall of the country’s numerous waterfalls.  </t>
  </si>
  <si>
    <t>REY305</t>
  </si>
  <si>
    <t>Countless Craters by Helicopter</t>
  </si>
  <si>
    <t>We start with driving to Reykjavik airport and board a Helicopter.
Catch a glimpse of the rough but magical beauty Iceland's volcanic landscape is known for. As you soar above the moonlike Reykjanes peninsula you will get to truly appreciate its grandeur - something only possible from air. You will see countless volcanic craters, the unforgiving ocean lining the coast, the Seltún geothermal area, the Blue Lagoon, Lake Kleifarvatn and Lake Grænavatn.
Of course no tour would be complete without a landing and time to explore... on this tour we stop at Eldvörp on the Reykjanes Peninsula in the southwest of the island. It is a 10 km long crater row that contains extensive geothermal activity so you will always see steam rising from the earth. This combination of rugged coastline and rising steam will make it feel like you've landed on another planet entirely!
The tour ends with a short drive from Reykjavík airport to pier. 
This tour truly shows the untamed power that has sculpted the island into its rugged beauty.
Sights: Seltún Geothermal Area, Blue Lagoon, Lake Kleifarvatn, Lake Grænavatn, Eldvörp Crater.
Any guests over 265 lbs are required to pay for 1.5 seats in the helicopter. This will ensure that everyone on the tour has a comfortable and safe ride!</t>
  </si>
  <si>
    <t>Vestmannaeyjar, Iceland</t>
  </si>
  <si>
    <t>VES301</t>
  </si>
  <si>
    <t>Pompeii of the North</t>
  </si>
  <si>
    <t>Vestmannaeyjar might be a small archipelago in the North Atlantic Ocean but what they lack in size they make up for in history and natural beauty. This tour aims at introducing the visitor to the main attractions of the main island. 
We’ll leave from the perfectly formed natural harbour with its tall cliffs inhabited by multitudes of birds. Both the birds and their eggs have been an important source of food for the islanders. From there we drive from the pier into the Herjólfsdalur Valley where ruins of old farmhouses dating back to the settlement can be found. 
The tour then continues along the scenic western part of the island, providing an opportunity to view the outer islands of the archipelago. The youngest island, “Surtsey”, was formed in a volcanic eruption in 1963; it is a UNESCO World Heritage Site. 
Our next stop will be Stórhöfði where one can enjoy magnificent views over the islands and on clear days we might even glimpse a couple of glaciers on the mainland. The tour continues to two volcanoes, the 6000 years old Helgafell, and the considerably younger Eldfell, “Fire Mountain”, which erupted in 1973 making it necessary to immediately evacuate the islanders to the mainland. We will stop at a viewpoint overlooking the town. 
As we continue onwards we drive over the new lava field and drive by at “Skansinn” the place by the harbour where past and present meet, where the lava flow stopped in 1973. There you will find a Norwegian stave church, the only one of its kind in Iceland, a gift from Norway to commemorate the millennium of Christianity in Iceland. At “Skansinn” is also “Landlyst” the second oldest house on the island.
We’ll then visit the new Eldheimar – ‘Pompeii of the North’ Museum where the history and aftermath of the 1973 eruption is explored. In Eldheimar is also exhibition about how the nature has developed on the new island Surtsey.
Sites might be visited in a different order to that described.</t>
  </si>
  <si>
    <t>VES302</t>
  </si>
  <si>
    <t>Lava Walk with Locals</t>
  </si>
  <si>
    <t>Vestmannaeyjar might be small with a modestly sized population but it is rich in history and natural beauty. This walking tour of the island with an informative guide offers the chance to get to know some of its highlights more intimately. 
The walking tour begins at the naturally formed harbour which was almost destroyed in the massive eruption on the island in 1973. After a short walk we’ll reach “Skansinn”, an old fort built by orders of the Danish king in the 17th century in order to protect the islands from theft and foreign trade. Near the fort is a wooden church that was donated to Vestmannaeyjar by Norway to commemorate the millennium of Christianity in Iceland. 
We’ll then walk up the hill and over the newly formed lava fields of Eldfell (‘Fire Mountain’). It was the site of the dramatic volcanic eruption that started in the middle of the night on an otherwise typical day. The eruption forced almost all of the 5,000 inhabitants to be swiftly evacuated to the mainland while hundreds of houses were buried under lava and ash. 
We’ll walk along the edge of the lava field where we’ll have a great view over the small town. There we’ll see signs of old houses that were buried during the eruption. We’ll our walk up to the crater of Eldfell where we’ll learn more about the power of nature in these picturesque islands. 
We’ll then walk through town to return to the pier and your ship.</t>
  </si>
  <si>
    <t>VES303</t>
  </si>
  <si>
    <t>Caves &amp; Island RIB Safari</t>
  </si>
  <si>
    <t>If you are looking for a little more fast and fun experience then this is what you want. These powerful rubber boats will make you bounce and bop on the water going between Heimaey island and the small islets surrounding it. You will see a number of different types of birds and go inside some caves accessible by the boat. This truly is a great trip in regards to bird viewing and scenic beauty.</t>
  </si>
  <si>
    <t>VES304</t>
  </si>
  <si>
    <t>Volcano ATV</t>
  </si>
  <si>
    <t>During the tour, we will go to Prestvik beach where the fishing ship Pelagus stranded, we will also drive around and view the scene where Guðlaugur Friðþórsson reached land after 5-6 km of swimming in the dark and cold sea after the trawler Hellisey VE 503 sank. We will drive around the lava and into the middle of the crater of the volcano Eldfell before we head along the coast, where the view is breathtaking. 
This tour is recommended for the whole family who can enjoy driving around the historical sites of Vestmannaeyjar in a unique way, riding an ATV. The ATV´s are automatic and easy to drive so no specific experience is needed.
 All ATV´s are for 2 persons. 
The driver needs to have a valid driving license and passengers need to be 6 years or older. 
This is a guided tour where each person will be provided waterproof jacket, pants, gloves and a helmet installed with a communication gadget so that you can listen to the tour guide´s stories about this historical Island.</t>
  </si>
  <si>
    <t>Cruising the Norwegian Sea</t>
  </si>
  <si>
    <t>Torshavn, Faroe Islands</t>
  </si>
  <si>
    <t>Kirkwall, Orkney Islands, UK</t>
  </si>
  <si>
    <t>KWL398</t>
  </si>
  <si>
    <t>KWL399</t>
  </si>
  <si>
    <t>Invergordon (Loch Ness), UK</t>
  </si>
  <si>
    <t>IVG301</t>
  </si>
  <si>
    <t>A Walk in Rogie Falls &amp; Coul House</t>
  </si>
  <si>
    <t xml:space="preserve">epart the ship today for a visit to Rogie Falls and a walk in Torrachilty Forest.  Rogie Falls is a beautiful spot located on the Blackwater River near the village of Contin.  Your guide will accompany you on foot to the impressive larch-decked suspension bridge which crosses the falls giving you fantastic vistas of the river and the surrounding woodland.  
Take a delightful riverside walk along the banks of the river and through mixed woodland which provides varied habitats for a wide range of plants and animals including the elusive pine martens, wildcat and red squirrel and look out for leaping salmon in the Blackwater! 
Following your visit to the Falls, board your coach for the short journey to the deliciously different and historic Coul House Hotel.
Coul House, a quintessential Scottish country house, built in 1821 with unique Georgian architecture, boasts beautiful gardens and lovely views of the Strath Conon mountains to the west. Now a charming family run hotel and restaurant with a great reputation for its cuisine and in particularly for its baking. 
Here, enjoy a cup of well-deserved tea or coffee served with shortbread, traditional Scottish tablet and a scone with clotted cream, jam and strawberries, all freshly home made by local chef. 
Suitably refreshed, board your coach for the return journey to your ship. </t>
  </si>
  <si>
    <t>41 1793 767424</t>
  </si>
  <si>
    <t>IVG302</t>
  </si>
  <si>
    <t>Cawdor Castle &amp; Culloden Battlefield</t>
  </si>
  <si>
    <t>Depart your ship this morning and take a journey back in time to explore the Castles, Clans and Battles that shaped Scotland’s medieval past during this memorable, half-day excursion.
First, visit Cawdor Castle; the 14th Century home of the Thanes of Cawdor reputedly known as Macbeth’s castle and the site of the murder of Duncan. Today it is one of the Highland’s most romantic stately homes with its fine collection of rare tapestries, portraits, furniture and its outside lovely gardens and grounds. 
Tour the lovely rooms of the castle at your leisure with an audio guide that will be provided on entry (in addition castle stewards will also be on hand to answer any of your questions).  
Re-join the coach for the short journey to the famous battlefield of Culloden. This is the site of the last battle to be fought on British soil, namely the bloody Battle of Culloden in 1746 between Bonnie Prince Charlie and the Duke of Cumberland. The desolate fields where the conflict took place have scarcely changed over the past 250 years.  The excellent visitor centre has a fascinating exhibition and film and your guide will also walk you out onto the battlefields themselves for a true taste of the battle!</t>
  </si>
  <si>
    <t>42 1793 767424</t>
  </si>
  <si>
    <t>IVG303</t>
  </si>
  <si>
    <t>Loch Ness &amp; Historic Urquhart Castle</t>
  </si>
  <si>
    <t>Head south of Invergordon and Inverness today to the famous Loch Ness for a chance to glimpse the Loch Ness Monster.  Visit the wonderful Urquhart Castle: a critical strategic stronghold in the highlands, positioned on the banks of Loch Ness, which would have been a main route through the Great Glen of the highlands.  Its chequered history came to a dramatic demise in 1692 when the castle was blown up to stop it falling into Jacobite hands.
What remains are picturesque and impressive ruins, surrounded on three sides by the cold deep waters of Loch Ness.  An excellent visitor’s centre offers exhibition, film show, shop and restaurant.  Visit the Castle today and learn its dramatic history that dates back in written records to the 6th century, but in archaeology and folklore right back to the time of the Picts. Spend some time exploring at your leisure.
Photo opportunities today will be plentiful!  Enjoy the drive back through the scenic Highlands.</t>
  </si>
  <si>
    <t>43 1793 767424</t>
  </si>
  <si>
    <t>IVG304</t>
  </si>
  <si>
    <t>Glenmorangie &amp; Falls of Shin</t>
  </si>
  <si>
    <t>To connoisseurs of the "water of life" no visit to the Scottish Highlands would be complete without a visit to the distillery that produces Glenmorangie, Scotland's favourite malt whisky. Overlooking the shores of the Dornoch Firth, Glenmorangie has been producing a fine range of malt whiskies for more than 150 years. You'll see the gleaming, swan-neck copper stills, casks of American oak, operating equipment and methods used in the various stages of production of malt whisky. Then, enjoy a wee dram of Glenmorangie, before continuing your journey into the Highlands.
A relaxed and scenic drive will take you inland along the north shores of the Dornoch Firth and through the Highland town of Spinningdale to reach the Falls of Shin Visitor Centre where there is a short walk down a gravel path and through the trees to reach the stretch of the River Shin, known as the Shin Falls. This is not a raging waterfall, but a cascade of water, over a series of rocks where the river drops 80 metres from Loch Shin to the Kyle of Sutherland.  Returning to the Visitor Centre, you will have time to browse in the gift shop, and there is also a small café for guests wishing to purchase refreshments. 
Continue south over high ground with great viewpoints before returning to your ship in Invergordon.</t>
  </si>
  <si>
    <t>IVG305</t>
  </si>
  <si>
    <t>Grand Dunrobin Castle &amp; Falconry</t>
  </si>
  <si>
    <t>Depart Invergordon and head northwards through Highland scenery to Dunrobin Castle, the ancestral home of the Clan Sutherland. 
Over the centuries there have been many additions to the Castle but the 13th century keep remains, making Dunrobin one of the oldest inhabited houses in Scotland.  In 1845 Sir Charles Barry, architect for the Houses of Parliament, was appointed to remodel the castle, changing it from a fort to a house in the Scottish Baronial style, made popular with the Scottish aristocracy by Queen Victoria’s new residence at Balmoral.
The stunning formal gardens are based on Versailles and were laid out by Barry in the 1850s.  Much of Barry’s interior was destroyed by a fire in 1915 and the current Scottish Renaissance style interior is largely the work of Sir Robert Lorimer.
Explore the castle independently (your guide and castle steward will be on hand) before seeing the great walled gardens overlooking the sea.  Displays of the ancient sport of falconry take place in the gardens at fixed times and we will always endeavour to include this in the tour if the ship’s timings permit.  
Enjoy the drive back to Invergordon.</t>
  </si>
  <si>
    <t>IVG398</t>
  </si>
  <si>
    <t>IVG399</t>
  </si>
  <si>
    <t>Edinburgh, Scotland, UK</t>
  </si>
  <si>
    <t>WNA220813</t>
  </si>
  <si>
    <t>13-Night Edinburgh to Hamburg</t>
  </si>
  <si>
    <t>Edinburgh (Leith), Scotland, UK</t>
  </si>
  <si>
    <t>EDI301</t>
  </si>
  <si>
    <t>The City of Edinburgh &amp; The Forth Bridges</t>
  </si>
  <si>
    <t>Discover the capital of Scotland from the comfort of your coach. Explore the highlights of this stunning UNESCO World Heritage Site.
You will explore the treasure trove that comprises Edinburgh’s Old and New Towns. First discover the Old Town, with the grand fortification of Edinburgh Castle that dominates the centre of the city. At the bottom of the historic Royal Mile you will reach the modern Scottish Parliament and Holyrood Palace, the official Edinburgh residency of Her Majesty the Queen. Adjacent lies the extensive, rather wild, Holyrood Park; you will ascend the hill for commanding views over Edinburgh.
Proceed to the 18th century New Town. It is an orderly grid of neat Georgian townhouses and private parks, matching the enlightenment ideas so popular at the time of building. In the hollow between Old and New Town, you will now find the beautiful, lush Princes Street Gardens, the large National Gallery of Scotland and the distinct shape of the tall Scott Monument. 
Afterwards, continue to the pretty village of South Queensferry, where you can enjoy stunning views of the Forth Bridges. The masterpiece of Victorian steel construction, the Forth Rail Bridge is one of Scotland’s most famous landmarks and a popular photography subject. Capture images of this magnificent construction before returning to Leith and your awaiting ship.</t>
  </si>
  <si>
    <t>EDI302</t>
  </si>
  <si>
    <t>The Spirits of South Edinburgh</t>
  </si>
  <si>
    <t>Visit Rosslyn Chapel where you will learn of its fascinating history and legends and marvel at the intricate carvings in this most intimate of churches.  From one spirit to another – be some of the first to witness the birth of the first whisky distilled in Edinburgh for 100 years.
Rosslyn chapel was built in 1446 by Sir William St Clair, third and last St Clair Prince of Orkney, planned as part of a larger building shaped like a cross. However, St Clair’s untimely death in 1484 brought the building work to an end. It became a place of pilgrimage thanks to its strong links with the Knights Templar, and if speculation is to be believed, its musty, undisturbed vaults may contain fantastic holy relics.
Learn about the history of the chapel and the mysterious Knights Templar.  See the multitude of fascinating and intricate carvings that adorn the pillars, walls and roof of the chapel, and search for the hidden codes.  Wonder over the carvings that suggest that America was discovered 100 years earlier than Columbus!
Return to the city to excite the senses at the Holyrood Distillery. Edinburgh was once a hub of whisky production, the last city distillery closed in 1925. Nestled under the shadow of Arthurs Seat, the spirit is starting to flow again at the Holyrood Distillery. Explore the sensory journey to creating and enjoying whisky and gin in the 21st century. Sample one of the distillery’s gins, delicious gin liqueurs and a dram of whisky.</t>
  </si>
  <si>
    <t>EDI303</t>
  </si>
  <si>
    <t>The City of Edinburgh &amp; Its Castle</t>
  </si>
  <si>
    <t>Your tour today begins with a panoramic tour of the city.  See the Georgian architecture of the New Town, Princes Street and drive down parts of the famous medieval Royal Mile with the imposing Edinburgh Castle at one end and the 17th century Palace of Holyroodhouse at the other.  The Palace was the home of Mary Queen of Scots from 1561 to 1568 and was occupied by Bonnie Prince Charlie in 1745.  The scene of many a great historical drama including notorious murders, and power-hungry personalities, the Palace is now the Queen’s official residence in Scotland.  Drive up to one of the city’s high vantage points for some spectacular views over the city before visiting the castle.
A majestic landmark which dominates the capital city’s skyline just as it has dominated Scotland’s long and colourful history, Edinburgh Castle is the best known &amp; most visited of Scotland’s historic buildings.   Perched on an extinct volcano and offering stunning views, this instantly recognisable fortress is a powerful national symbol, and part of Edinburgh’s World Heritage Site.
Once inside, you will have the opportunity to see the castle’s many different architectural styles, reflecting its importance throughout the history of Scotland, with the oldest section dating back to the 12th century.  You will also have the opportunity to view the Crown Jewels of Scotland and the Stone of Destiny.</t>
  </si>
  <si>
    <t>EDI304</t>
  </si>
  <si>
    <t>Walking tour of Edinburgh’s Historic Royal Mile</t>
  </si>
  <si>
    <t>Depart the pier by coach and head into the heart of Edinburgh’s old town.  Discover the Royal Mile, which is actually one mile and 107 yards in length, made up of five streets linking the Castle at the top to Holyrood Palace at the bottom: Castlehill, Lawnmarket, High Street, Canongate and Abbey Strand.  Timber buildings were built and named after the landowners and this tradition can still be seen in the present day.  The gaps between the buildings are known as “closes”.    
The guided walk along the cobble-stoned street of the Royal Mile will take in various buildings both old and new including John Knox House, the Church of Canongate and the Scottish Parliament building.   During the walk, a visit will be made to St. Giles Cathedral.  This majestic building stands midway along the Royal Mile.  The most notable external feature is the famed crown spire on the tower.  Following a restoration programme which began in 1977 essential roof repairs were carried out and a magnificent new organ was installed.
After your walk, transfer back to your ship.</t>
  </si>
  <si>
    <t>EDI398</t>
  </si>
  <si>
    <t>y</t>
  </si>
  <si>
    <t>EDI399</t>
  </si>
  <si>
    <t>Dundee, Scotland, UK</t>
  </si>
  <si>
    <t>DUN301</t>
  </si>
  <si>
    <t>Dundee Walking Tour &amp; RRS Discovery</t>
  </si>
  <si>
    <t xml:space="preserve">Discover one of the most heroic voyages of Antarctic exploration ever undertaken during this scenic, half-day walking tour of Dundee.
Depart the pier for the short, guided walk to the RRS Discovery, the centrepiece of visitor attractions in Dundee. The RRS Discovery was the last traditional, wooden, three-masted ship to be built in Britain. Designed for Antarctic research, it was launched as a Royal Research Ship (RRS) in 1901. Its first mission was the British National Antarctic Expedition, carrying Robert Falcon Scott and Ernest Shackleton on their first successful journey to the Antarctic.
Upon arrival, embark the RRS Discovery, the last traditional wooden 3-masted barque built in the United Kingdom. Follow in the footsteps of Captain Scott, Ernest Shackleton and their crew as they took her on her first mission to the inhospitable Antarctic. See how they lived, what they ate and witness their hardships and triumphs through its extensive galleries, video and film shows, interactives and artefacts.
Next, continue your walking tour of Dundee on-foot. At the conclusion of your walking tour, you may walk directly back to the pier with your guide or remain in the city centre for further exploration and shopping and return to the ship on your own. </t>
  </si>
  <si>
    <t>DUN302</t>
  </si>
  <si>
    <t>Dundee and Glamis Castle</t>
  </si>
  <si>
    <t>Depart the pier for the scenic panoramic drive through Dundee. A photo stop is made at 'The Law'. At 571 feet (174 metres) above sea level, it is the highest point in the city and takes its name from the old Scottish word for 'a hill'. The hill is the remains of a volcanic plug and was later the site of an ancient hill fort. Upon arrival, take in spectacular panoramic vistas of Dundee, the surrounding countryside, and distant mountains to the north and west.
Next, re-board your coach and travel through the rolling landscapes that make up the areas around Dundee, then continue to Glamis Castle, a royal residence since 1372, the childhood home of the late Queen Mother and birthplace of Princess Margaret. With the pinnacle fairy-tale outline of a Loire chateau, the imposing medieval tower-house of Glamis began as a royal hunting lodge in the 11th century but underwent extensive reconstruction in the 17th century. From the top of the avenue it is a splendid spectacle; the pink-grey castle stands out against the distant hills, all angles, towers, wings and turrets, and heraldic embellishments.
Your tour of the interior features many of the rooms open to the public, including the former bedroom of the Queen Mother, with the youthful portrait by Henri de Laszlo. There is also Duncan`s Hall, the oldest in the castle and traditionally Shakespeare`s setting for the king`s murder in Macbeth. 
Following your visit, re-board your coach, and commence the approximately 45-minute drive back to the pier.</t>
  </si>
  <si>
    <t>DUN303</t>
  </si>
  <si>
    <t xml:space="preserve">Scone Palace </t>
  </si>
  <si>
    <t>Scone Palace has played a central role throughout the history of Scotland and was formerly the crowning place of Scottish kings, including Macbeth and Robert the Bruce.  The palace’s 125 sumptuous rooms house a fabulous collection of French furniture, clocks, 16th century needlework (including bed hangings worked by Mary Queen of Scots), ivories, objets d’art and one of the finest collections of porcelain in the country. It is a treasure trove of Scottish history.  The grounds and gardens are extensive and impressive also and well worth an exploration!
Explore the castle with your guide and spend time exploring the grounds with their various gardens and interesting trees or indulge in some shopping or perhaps enjoy refreshments in the palace tea-room (not included).</t>
  </si>
  <si>
    <t>DUN304</t>
  </si>
  <si>
    <t>The East Neuk of Fife</t>
  </si>
  <si>
    <t xml:space="preserve">
Cross the Tay Bridge into the East Neuk of Fife. ‘Neuk’ is the Scots word the English language turned into “nook”, and the North East of Fife is its own tiny microclimate. The coastline is dotted with beautiful historic harbours and green fields which have produced grain for centuries. One such farm was East Newhall. While the farm once provided services for the Royal Family, it fell into ruin and has been revived as Kingsbarns, one of Scotland’s newest single malt distilleries.
The early 19th century steading has been lovingly refurbished, by the local Wemyss family, into a distillery that recognises and is proud of its roots. Explore the history of distilling, and why Kingsbarns is perfectly placed in the East Neuk to make their delicious spirit.
The jewel in the East Neuk’s crown is St Andrews. Take your pick of the reasons to explore St Andrews, they are many and varied. Visiting the seaward edge of town, the Castle &amp; Cathedral dominate the skyline and are as fascinating as they are beautiful. The West Sands along the coast parallel to the infamous Old Course, providing huge open skies and stunning scenery. The town centre is full of classic architecture, cosy cafes, boutique shops and a friendly, Fife atmosphere.
Whether it’s the spectacular scenery or winding closes excite the imagination, a couple of hours in St Andrews at your leisure gives you the opportunity to make the most of your visit.
</t>
  </si>
  <si>
    <t>DUN398</t>
  </si>
  <si>
    <t>DUN399</t>
  </si>
  <si>
    <t>Cruising the Firth of Clyde</t>
  </si>
  <si>
    <t>Greenock (Glasgow), Scotland, UK</t>
  </si>
  <si>
    <t>GRK398</t>
  </si>
  <si>
    <t>GRK399</t>
  </si>
  <si>
    <t>Douglas, Isle of Man, UK</t>
  </si>
  <si>
    <t>DGL301</t>
  </si>
  <si>
    <t>Scenic Isle of Man</t>
  </si>
  <si>
    <t>Departing the port take a scenic drive out of Douglas and head to the south-east of the island passing over Fairy Bridge, where according to local folklore,  it is considered bad luck to cross over without greeting the fairies believed to live under the bridge. There are tales abound of the misfortune of those who failed to say Laa Mie (good day) to the fairies.
Arrive at the town of Castletown, the original capital of Mann until 1869. Here you can admire the magnificent Castle Rushen (from the outside) which is one of the finest examples of a medieval castle in the British Isles and enjoy a short stroll along the picturesque harbour. 
Departing Castletown, continue to the Southern tip of the island and the pretty bay at Port Erin, before travelling along the western coast of the island to Peel, affectionately known as ‘Sunset City‘. The striking ruins of Peel Castle overlook the small fishing port with its quaint narrow streets and lovely harbour.  
After a brief stop in Peel, travel inland to Tynwald Hill. Located in the little village of St John’s this grass topped, tiered hill is the location of the world’s oldest democratic parliament, which has run continuously since 979. Each year on July 5th, all the laws enacted in the year preceding are promulgated to the gathered government officials and the public at large, both in Manx (Gaelic) and English languages.
Pause for photographs at Tynwald Hill  before passing through the beautiful central valley area of the Island known as the Plains of Heaven, to return to Douglas.</t>
  </si>
  <si>
    <t>DGL302</t>
  </si>
  <si>
    <t xml:space="preserve">Lady Isabella &amp; Snaefell Mountain Railway </t>
  </si>
  <si>
    <t>Depart Douglas and travel along the eastern coast to Laxey, a former mining village and home to ‘Lady Isabella’ – The Great Laxey Wheel. 
Named ‘Lady Isabella’ after the wife of the Lieutenant Governor of the Isle of Man, and designed by the Victorian engineer, Robert Casement, the wheel was built in 1854 to pump water from the ‘Great Laxey Mines’ industrial complex. The impressive structure has remained one of the Island’s most dramatic attractions for over 150 years. With a diameter of 22 m (72.5 feet), it is said to be the largest working waterwheel in the world. 
Walk around this dramatic feat of engineering and see the Great Laxey Wheel turning as it has for over 160 years. Take the opportunity to climb to the top platform of the wheel (optional) for superb views of the Laxey Valley.
Leaving Lady Isabella, take the short journey to Laxey Railway Station. This beautiful Victorian station has been in operation for over 120 years. 
Board a vintage carriage on the Snaefell Mountain Railway, the only electric mountain railway in the British Isles and in service since 1895. This unique Victorian railway winds its way to the top of Snaefell, the only mountain on the Island. During your ascent take in the breath-taking views of the island’s largest glacial valley, the beautiful Sulby reservoir, spectacular landscapes of the north of the island over Tholt-y-Will Glen to the sandy plains of Jurby, the cliffs of Bride and on to the Point of Ayre. At the summit of the Snaefell Mountain 621 m (2,036 feet), on a clear day, the ‘Seven Kingdoms’ – England, Ireland, Wales, Scotland, Isle of Man and Heaven and the sea, can be seen. 
Re board the Snaefell Mountain Railway to descend to the Bungalow (a famous part of the TT Course )  and meet your coach for the return journey to Douglas.</t>
  </si>
  <si>
    <t>DGL303</t>
  </si>
  <si>
    <t>Volcanoes &amp; Vikings Hike</t>
  </si>
  <si>
    <t>This is one of the most beautiful walks on the island, renowned for its stunning coastal scenery, birdlife and archaeological remains.
Leaving the port at Douglas, travel via the famous Fairy Bridge where, according to legend, you should greet ‘the little people’ to ensure a good journey, to Castletown, the former capital of the Isle of Man.
After a short stop and comfort break at Castletown your walk commences, following part of the ‘Raad ny Foillan’ (The Way of the Gull). This is the Isle of Man’s long-distance coastal footpath around Scarlett Head and where there is an opportunity to see sea birds, plants, limestone outcrops and volcanic rocks against a backdrop of stunning scenery.
This part of the exposed southern coast has an abundance of historic sites. There are traces of ancient forts, chapels, old farms, a WWII radar station and a now disused flooded quarry, which once supplied stone for the steps of St Paul’s Cathedral in London.
The historic highlights of the walk are at Chapel Hill, Balladoole. Here you can see a Bronze Age burial site, an Iron Age hillfort, a Viking ship burial site and Keeill Vael (remains of a 12th century Chapel, St Michael’s) which has panoramic views over the south of the Island and the Iron Age and Norse promontory fort at Close ny Chollagh (‘The Enclosure of the Stallion’). 
At the conclusion of your walk, re-join the coach to return to Castletown and then on to Douglas via a route giving views over ‘the Plains of Heaven’ across the central valley and to the northern hills.</t>
  </si>
  <si>
    <t>DGL304</t>
  </si>
  <si>
    <t>World-Famous TT Course by Trike</t>
  </si>
  <si>
    <t>1-1</t>
  </si>
  <si>
    <t xml:space="preserve">The Isle of Man has a long history of motorcycle racing and each year the world’s finest road racers pit their skills against the 37 ¾ miles of public roads that form the legendary TT Course. The TT races began in 1907 and they have long been considered one of the “greatest, most exciting and most dangerous motorcycle sporting events of the world”, attracting racers and fans from far and wide. 
Enjoy the beauty of the Isle of Man with a difference as you take to the roads on a specially designed 3-seater trike. Most of the roads on the Island have no speed limit, a factor that attracts many motorcycle enthusiasts. The emphasis of this tour is on experiencing the world-famous Tourist Trophy Course as a ‘biker’ rather than a motorist.
With your knowledgeable rider guide, experience the course that the world’s most daring racers encounter each year. Departing from Douglas, travel through some of the very pretty towns and villages, around tight, twisting roads and over the renowned Ballaugh Bridge before riding over the spectacular Mountain section. 
Enjoy a short stop at the Creg-Ny-Baa, one of the most spectacular landmarks on the world-famous Mountain course before returning to Douglas. </t>
  </si>
  <si>
    <t>DGL305</t>
  </si>
  <si>
    <t>Cregneash &amp; The Sound</t>
  </si>
  <si>
    <t>Depart Douglas and travel via the scenic Plains of Heaven and the Southern Hills, from where the magnificent panorama of the southern coast can be viewed on the descent to the village of Port St. Mary and the Heritage Hamlet of Cregneash.
Cregneash was one of the last strongholds of the Manx language and this small village of crofters dwellings is one of the most picturesque villages in the Isle of Man; a hamlet of white-washed, stone-walled thatched cottages, just as they were in 19th and early 20th century. 
In the present-day residents of Cregneash play an important role in preserving Manx tradition and village life continues as it has for hundreds of years. Farms are maintained using ploughs drawn by horses and much of the livestock roam free. Expect to see Loaghtan sheep, shorthorn cows and maybe even Manx cats.  
Traditional crafts and trades are practised and used in everyday life, keeping the past alive and Cregneash is often used as a filming location due to its authenticity and beautifully preserved crofts.
Take the opportunity to wander around the village and go inside the crofts to get a glimpse of days gone by in the Isle of Man and speak with the folk that preserve this wonderful Manx heritage.
Following your ‘step back in time’ at Cregneash, travel to The Sound, the most southerly point of the Island and one of the most scenic places in the British Isles.
With excellent views of The Sound and the Calf of Man Nature reserve, enjoy the sights and sounds of the flourishing Manx ecosystem with its abundance of wildlife and natural wonders. Often seals can be spotted basking on the rocky Kitterland (islet in The Sound) and sometimes dolphins and basking sharks can be seen. Look across to the Calf of Man, a renowned bird sanctuary where many migrating birds stop off for a rest on their journey to or from warmer climates. 
The visitor centre at The Sound Café provides a wide range of information about the local wildlife and the many wrecks of sunken ships that lie off the shore.
Return to Douglas via Castletown, passing over Fairy Bridge and don’t forget to say Laa Mie (good day) to the fairies.</t>
  </si>
  <si>
    <t>Liverpool, UK</t>
  </si>
  <si>
    <t>LPL301</t>
  </si>
  <si>
    <t xml:space="preserve">The Beatles Experience </t>
  </si>
  <si>
    <t>John, Paul, George and Ringo – four young lads from Liverpool that changed the face of music forever. 
The Beatles formed following a chance meeting between John Lennon and Paul McCartney at the Woolton Village fete in 1957. They released their first album, Please Please Me, in 1962 and went on to have 17 number one hits in the UK and huge success in the US charts.
This Beatles Experience will take you from 1950s Liverpool where it all began, to the modern-day celebration of The Beatles and their song writing. 
Walk in the footsteps of The Beatles in places they frequented during their formative years in Liverpool. See well known places such as Penny Lane as well as lesser known places that were poignant in The Beatles’ inimitable story. 
Your Beatles Experience will take you to Strawberry Field, immortalized in 1967 by the release of the Beatles Song, Strawberry Fields Forever.  Today a heritage centre stands on the site of the former Salvation Army children’s home where John Lennon found solace as a child playing in the grounds. At Strawberry Field visit the exhibition depicting the early years of The Beatles and enjoy a walk in the Peace Garden.
Strawberry Field is a training/work placement hub for young people with learning disabilities and a place for spiritual exploration. Julia Baird, John Lennon’s sister, is Honorary President.
Conclude your Beatles Experience with a visit to the award-winning ‘The Beatles Story’. This is the world's largest permanent exhibition purely devoted to telling the story of The Beatles’ rise to fame. Located at the Royal Albert Dock, The Beatles Story will take you on a moving journey through the lives, times, culture and music of the fab four.
Hear the story unfold with audio guides as you browse through replicas of the Casbah, the Cavern and the streets of Hamburg and see rare exhibits and photographs of The Beatles and their extraordinary lives. 
You'll be moved by John's recording of "Imagine" in the mysterious white room, and a splendid ‘Beatles Experience’ is guaranteed for all.  For fans of the Fab Four, or even for those who want to see what the fuss was about, The Beatles’ Story is a fascinating glimpse into the past. 
Return to your ship at your leisure on foot or with your guide by coach.</t>
  </si>
  <si>
    <t>LPL302</t>
  </si>
  <si>
    <t xml:space="preserve">Iconic Liverpool </t>
  </si>
  <si>
    <t xml:space="preserve">This comprehensive tour will introduce you to the city of Liverpool and give you a feel for its unique vibe. 
See the treasures of the city including some of the ‘Character Areas’ that are part of the Liverpool Maritime Mercantile City UNESCO World Heritage Site. Experience remarkable architecture, fascinating history, unrivalled music heritage and much more!
Leaving from the port, drive along Liverpool’s Waterfront, where, overlooking the River Mersey stand the Three Graces: Royal Liver Building, Cunard Building and the Port of Liverpool Building, with the famous Beatles statue at the fore. At the Royal Albert Dock turn inland and venture into the city to the aptly named Hope Street, famous for the cathedrals of Liverpool, one at each end.
Visit Liverpool’s famous iconic landmark, the Anglican Cathedral. Dominating the city’s skyline from high on St James’ Mount, the Cathedral is the largest in the UK and the fifth largest in the world.  It took 74 years to build (completed in 1978) and was designed by the renowned architect, Sir Giles Gilbert Scott. 
The Cathedral has many fascinating features including the largest organ in the UK with 10,268 pipes taking three years to build and install (1923 – 1926). There are 1,700 square metres of beautiful stained glass in the Cathedral and numerous memorials to celebrated heroes of Liverpool such as Kitty Wilkinson, Saint of the Slums and Thomas Henry Ismay, founder of the White Star Shipping Line, which merged with Cunard in the early 20th century.
In total architectural contrast, and at the opposite end of Hope Street, stands Liverpool’s Metropolitan Cathedral of Christ the King, fondly referred to by Liverpudlians as Paddy’s Wigwam. This is the largest Catholic Cathedral in the UK and is beautifully obtrusive with its inimitable architectural style and stained-glass lantern tower. Take the opportunity to photograph this modernistic masterpiece. 
There will be a stop at St George’s Quarter. The area boasts some of the finest Victorian architecture in the UK.  See the Grade I listed St George’s Hall, one of the finest examples of neo-classical design in the world. Completed in 1854 to house the Civil and Crown Courts and as a place to host prominent social events, this magnificent structure stands 51.5 m (169 ft) long and 22.5 m (74 ft) wide. 
As you become acquainted with the city, pass by Mathew Street, location of the Cavern,  where many of the Merseybeat bands, including the Beatles, played throughout the 1960s. Glance at Liverpool Town Hall, the city’s flagship building, as you return to the port beside the River Mersey. </t>
  </si>
  <si>
    <t>LPL303</t>
  </si>
  <si>
    <t>Sheepdogs &amp; Brynkinalt Hall</t>
  </si>
  <si>
    <t>Leaving Liverpool, head southwards over the border from England and into Denbighshire,  North Wales. Admire the stunning scenery as you travel to the famous Horseshoe Pass rising 417 metres and often closed during winter due to heavy snowfall. 
Meet Gwyn, a renowned, trial winning, Sheepdog breeder and trainer at his farm on the beautiful Horseshoe Pass. There will be a demonstration of working sheepdogs and you can learn how the dogs are bred, selected and trained, not only as working farm dogs but also as trail competitors.
Your host, as well as being a busy sheep farmer and a sheepdog breeder/trainer, is a very successful competitor and sheepdog trials judge. He has judged trials in the USA, Scandinavia and throughout Europe. Hear first-hand of the skills and techniques used to train these exceptionally clever dogs.
After the scenic crossing of the Horseshoe Pass, enjoy lunch at The Cornmill Restaurant in the charming Welsh town of Llangollen. The Cornmill is  a converted flour mill beautifully located on the bank of the River Dee, surrounded by mountains and with views across the river to the restored Llangollen heritage railway station.
After lunch enjoy a little free time to explore the ancient market town of Llangollen and see traditional horse drawn canal boats.
Leaving Llangollen, take the scenic journey to another ancient place, Chirk, famous for its castle completed in 1310 during the reign of Edward I. At Chirk, receive a warm welcome from the Trevor family at their ancestral home, Brynkinalt Hall. Brynkinalt Hall has been home to the family since it was built in 1612. 
The Trevors have a rich and illustrious history and are direct descendants of a union which took place in 942 between Tudur Trevor, King of Gloucester, and Angharad, daughter of Howel Dda, King of Wales.   They remained loyal to the Crown during the Civil War and in 1662 Marke Trevor was created 1st Viscount Dungannon by Charles II for gallantry, after wounding Oliver Cromwell at the Battle of Marston Moor.  Other key historical members of the family include Sir John Trevor who was Speaker of the House of Commons in 1685 and The Duke of Wellington whose mother was a Trevor. The Duke used to visit his maternal grandmother at Brynkinalt.
After a private guided tour of the house and homemade cake and tea with the Trevors, return to Liverpool via the scenic Welsh countryside.</t>
  </si>
  <si>
    <t>LPL398</t>
  </si>
  <si>
    <t>LPL399</t>
  </si>
  <si>
    <t>Cruising the North Atlantic Ocean into the English Channel</t>
  </si>
  <si>
    <t>Cowes, Isle of White, UK</t>
  </si>
  <si>
    <t>COW301</t>
  </si>
  <si>
    <t>Island Panoramic &amp; Carisbrooke Castle</t>
  </si>
  <si>
    <t xml:space="preserve">Depart Cowes this afternoon and enjoy a panoramic overview of this beautiful Island, with stops at Alum Bay where on a clear day you will be able to view the famous Needles and at Old Shanklin, a quintessentially English Village.
Shanklin was mentioned in the Domesday Book and today is a town of great character and charm.  Shanklin Old Village is a perennial attraction where most of the picturesque cottages clustered around the thatched Crab Inn have now become craft and gift shops or restaurants.
Your scenic drive concludes at Carisbrooke Castle, situated at the heart of the Isle of Wight and occupying a key strategic position since the 8th Century when its original keep was built.  The present keep dates mostly from the 12th Century.  A great hall and private apartments were added in the 13th Century.  In 1647 and 1648 the Castle was used to imprison the defeated Charles 1.  Less distinguished prisoners were once used to power the Castle’s 18th Century treadmill in order to draw water from the well.  Donkeys were often used too and today seven donkeys demonstrate the working treadmill.  A small museum has interactive displays on the history of Carisbrooke.
Later this afternoon head back to Cowes and your awaiting ship. </t>
  </si>
  <si>
    <t>COW302</t>
  </si>
  <si>
    <t>Walking Tour – Old Shanklin to Bonchurch</t>
  </si>
  <si>
    <t>Your tour takes you to the delightful village of Godshill with its thatched cottages and ancient church.  From here continue to Old Shanklin village from where you begin your guided walking tour to Bonchurch, famous for its past literary residents such as Charles Dickens, Algernon Swinbourne and George Bernard Shaw.  
The walk takes you along part of the Island Coastal Path through the area known as the Undercliff, across Luccombe chine (a deep, narrow ravine), through the Landslip and past the 11th century church of St Boniface.  On arrival in Bonchurch (Ventnor Botanic Gardens) your coach will be waiting close by to take you back to Cowes and your ship.</t>
  </si>
  <si>
    <t>COW303</t>
  </si>
  <si>
    <t>Royal Osborne House</t>
  </si>
  <si>
    <t>On arrival in Cowes embark your coach and enjoy a panoramic tour of this beautiful island, with a photo stop in pretty Godshill, a quintessentially English village before heading inland to Osborne House.
The Royal summer residence of Osborne House was built for Queen Victoria and Prince Albert between 1845 and 1851.  Although it is a grand, imposing, Italianate palace, Osborne House was essentially a family holiday home and is filled with many personal and family mementoes.  Highlights include the majestic Durbar Room, built by craftsmen from India and Queen Victoria’s bedroom, where she died in 1901.  Within the grounds is a museum of objects collected by the royals and the Queen’s personal bathing machine. Later head back to Cowes and your awaiting ship.</t>
  </si>
  <si>
    <t>COW304</t>
  </si>
  <si>
    <t>Vintage Cars</t>
  </si>
  <si>
    <t>10-16</t>
  </si>
  <si>
    <t>Enjoy the lovely scenery of the Isle of Wight in true style on this very special excursion.
For your tour today you will travel by classic and vintage motor cars some are very rare.  There could be an Austin Chummy, an old Worsleys, Alvis or an MG.  Depart from Cowes for a truly luxurious journey around the most scenic areas of the Isle of Wight.  Your vehicle is driven by its owner, a vintage car enthusiast who not only loves his wonderful motor car but loves the island too and will show it to you today in all its glory.
During your drive, there will be time to take in the lovely scenery the Isle of Wight has to offer, hills, unforgettable vistas over the sea, quaint villages, rolling fields and fine dwellings.  There is time to stop and stretch your legs at a beauty spot too, so don’t forget your camera.  
There will also be a stop at Calbourne Water Mill.  Set in 10 acres of stunning rural landscape, Calbourne Water Mill contains one of the oldest working water mills in the country dating back to the Domesday Book.  Here you will be able to enjoy a light refreshment. Join your vintage motor car for the scenic drive back to your ship, arriving in classic style. 
Special Note: this tour is non refundable</t>
  </si>
  <si>
    <t>Hamburg, Germany</t>
  </si>
  <si>
    <t>TIME CHANGE</t>
  </si>
  <si>
    <t>Beatrix Pahl</t>
  </si>
  <si>
    <t>beatrix.pahl@time-change.de</t>
  </si>
  <si>
    <t>cruise@time-change.de</t>
  </si>
  <si>
    <t>HAM601PST-DBL</t>
  </si>
  <si>
    <t>Historic Berlin &amp; Panoramic Hamburg</t>
  </si>
  <si>
    <t>Day 1: A cosmopolitan city with an edge from its fashion to its architecture to its political history, Berlin has always been edgy. The Berlin Wall is a sobering reminder of the hyper-charged post-war atmosphere, and yet the graffiti art that now covers its remnants has become symbolic of social progress. This tour will show you all of the best known sights in Berlin - e.g. the Brandenburg Gate, the Reichstag, the Holocaust Memorial, etc. Get a great overview of the city in a 3-hour coach journey, learn about the history and the characteristics of one of the most famous cities in the world.
The best way to get to know the city!
Day 2: During the blockade created by the tense political situation during the Cold War, West Berlin was isolated in Soviet territory. The only solution was to create a bridge with the West to bring supplies into the city. With this inside visit you will learn about the history of the imposing Tempelhof Airport. You will pass by the Air Bridge memorial before heading inside the building where you will walk through the immense halls of the building, with their floor to ceiling windows and discover the bomb shelters that protected the civilians during bombings. Have you ever heard of “Candy Bombers”? This tour will enlighten you on its story and heroes. After the tour, enjoy a delightful picnic on the open park of Tempelhof. The airfield nowadays is used for all sorts of activities, see the kite surfers, rollerbladers, joggers, skaters, etc. Afterwards, your guide will escort you back to your hotel.
Make your way to Potsdam via the first Prussian Highway, Royal Route No. 1, which takes you over the River Havel on the Bridge of Glienicke, famous as a spy-exchange location during the Cold War. Potsdam is steeped in Prussian royal and imperial history. Originally part of the Holy Roman Empire, throughout the centuries its diverse inhabitants have included Slavs, French, Dutch, Russians, and Bohemians. It was the official residence of the Prussian Royal Family from the 18th through the 20th centuries, making it similar to Windsor in the U.K.
Explore the city during a short orientation drive. Pass the charming Dutch Quarter, known for its red-brick buildings originally built in the 1700s. Continue on to the grand estate, Sanssouci Palace, situated atop a terraced vineyard. Dating back to the 18th century, Sanssouci Palace is deemed one of the most beautiful rococo buildings in Europe and is considered a rival to Versailles. Its name means 'without care' in French, and it was the lavish getaway destination of King Frederick the Great. During your guided walk around the premises, you'll feel your cares slip away in this lovely spot and its splendid gardens. Afterwards your sightseeing tour continues, passing by breathtaking landmarks such as the powerful baroque New Palais (18th century) and the reconstructed City Palace which now houses the Parliament of the Federal State of Brandenburg.
Day 3: How do we want to live? Find answers to this fascinating question in Germanys Capital and experience Berlin in a completely green way.
Enter the main attraction of the day - the Futurium. The concept of this unique museum says: Everything relates to everything - man, technology and nature must be thought of together. There is not only one future, but different "futures". It is important to be able to imagine many things better and, if possible, to try them out, which should make us aware that the future can be shaped and cannot be influenced. Knowledge should be generated and negotiated about what a desirable future might look like and how it should be shaped.
Experience an evening in Hamburg and discover the city’s famous nightlife. Begin your journey with a scenic drive along the Landungsbrücken piers, then stop at a local brewery in the harbour area. Learn about the German tradition of beer brewing as you taste a glass of the local brew together with a bretzel stick to prepare you for the evening. Don't miss the impressive views of the enlighted harbour area by night. Then, continue to the Reeperbahn, the historic ropemakers area that became a popular destination for visiting sailors and later, in the 1960s, a hothouse for pop culture. The Beatles, The Jets and Rory Storm and the Hurricanes all famously performed here and later rose to international stardom. Here, enter a local pub for a schnaps before you stop at the famous Davidwache Police Station, Germany’s most iconic, and peek inside for a glimpse of old Hamburg.
Day 4: This tour will acquaint you with the Hanseatic city of Hamburg and includes a limited amount of walking. By coach you will pass by the Alster Lake and Hamburg's traditional landmark, St. Michael's Church when driving towards the world famous "Reeperbahn" of St. Pauli, Hamburg’s entertainment &amp; red-light district. Then continue to the river Elbe. Here, the Fish market, Landungsbrücken and the Old Elbe Tunnel await you. Pass by the historic ‘Speicherstadt’, the world’s largest warehouse district and UNESCO World Heritage Site. Drive through the modern HafenCity and catch a glimpse of Hamburg's famous landmark, the Elbphilharmonie, before your route leaves the river and brings you back to the heart of the city. Pause for photos at Hamburg’s Town Hall, built in Neo-Renaissance style before your guide brings you to your lunch location.
The tour runs during all weather conditions. Guests should be prepared for the possibility of rain. It is advisable to bring some small change of Euro coins as some shops do not accept other currencies nor Credit Cards for small purchases (furthermore, guests may have to pay for public bathroom facilities, usually between 50,- cents and 1,-Euro pp). Shops are closed on Sundays and bank holidays. Only a few souvenir shops may be opened.  The coach is equipped with seat belts; guests are required to use them. We recommend guests to wear warm clothes. To avoid congestion at the venues, order of sights may vary.</t>
  </si>
  <si>
    <t>HAM601PST-SGL</t>
  </si>
  <si>
    <t>WNA220826</t>
  </si>
  <si>
    <t>12-Night Hamburg to Kiel</t>
  </si>
  <si>
    <t>HAM601PRE-DBL</t>
  </si>
  <si>
    <t>HAM601PRE-SGL</t>
  </si>
  <si>
    <t>HAM301</t>
  </si>
  <si>
    <t>Panoramic Hamburg</t>
  </si>
  <si>
    <t>This tour will acquaint you with the Hanseatic city of Hamburg and includes a limited amount of walking. By coach you will pass by the Alster Lake and Hamburg's traditional landmark, St. Michael's Church when driving towards the world famous "Reeperbahn" of St. Pauli, Hamburg’s entertainment &amp; red-light district. Then continue to the river Elbe. Here, the Fish market, Landungsbrücken and the Old Elbe Tunnel await you. Pass by the historic ‘Speicherstadt’, the world’s largest warehouse district and UNESCO World Heritage Site. Drive through the modern HafenCity and catch a glimpse of Hamburg's famous landmark, the Elbphilharmonie, before your route leaves the river and brings you back to the heart of the city. Pause for photos at Hamburg’s Town Hall, built in Neo-Renaissance style before your guide brings you to your lunch location.
Note:  Easy Activity</t>
  </si>
  <si>
    <t>HAM302</t>
  </si>
  <si>
    <t>Hamburg and the Beatles</t>
  </si>
  <si>
    <t>A must do for every Beatles-fan! Get to know the city of Hamburg through the eyes of the Beatles, the place about which John Lennon once said they grew up at.
Meet your escort at the pier an join him on a short ride towards the famous Reeperbahn, where the career of the Beatles really picked up speed. Here, meet your guide and begin your walking tour. Join her on a journey where you get an insight view into the unique life of the Beatles - goose-bumps included! See the places where they played and stayed and listen to anecdotes about their life in Hamburg. Then, proceed to another highlight of this tour: Enter a local pub in which the beatles used to play and enjoy a closing concert by your guide together with a tasty beer. Afterwards, your escort will accompany you on your way by coach back to your ship.
Note:  Moderate Activity.  This land experience is not wheelchair accessible. There is a  considerable amount of walking over mostly couble stoned streets. Also guests have to overcome stairs to enter the concert venue.</t>
  </si>
  <si>
    <t>HAM303</t>
  </si>
  <si>
    <t>Hamburg and Neuengamme Concentration Camp</t>
  </si>
  <si>
    <t>Join your guide to start your tour driving through the streets of Hamburg and learning about its history while passing by the Elbphilharmonie, the “Michel” Church, the UNESCO World Heritage Speicherstadt and the world famous “Reeperbahn”. Afterwards you will continue to the Neuengamme concentration camp memorial, located south-east of Hamburg. This was the largest concentration camp in north-west Germany from 1938 to 1945. More than 100,000 people from all over Europe were imprisoned in the main camp and over 85 satellite camps. At least 42,900 prisoners died within their fences. Today it is preserved in order to honor the memory of the victims of the SS terror, while also providing opportunities to ponder on the causes and consequences of the Nazi regime. Your guide will take you through the infamous somber history of Germany and afterwards you will have the possibility to continue exploring the site on your own. Get back together with your guide and join your coach that will bring you back to your ship.</t>
  </si>
  <si>
    <t>HAM398</t>
  </si>
  <si>
    <t>HAM399</t>
  </si>
  <si>
    <t>Brunsbuttel Pilot, Kiel Canal Transit, Kiel, Pilot (Holtenau)</t>
  </si>
  <si>
    <t>Riga, Latvia</t>
  </si>
  <si>
    <t>DENEESTI LTD</t>
  </si>
  <si>
    <t>Ryan Jenkins</t>
  </si>
  <si>
    <t>ryan@deneesti.ee</t>
  </si>
  <si>
    <r>
      <t>deneesti@deneesti.ee</t>
    </r>
    <r>
      <rPr>
        <sz val="11"/>
        <color theme="1"/>
        <rFont val="Arial"/>
        <family val="2"/>
      </rPr>
      <t xml:space="preserve"> </t>
    </r>
  </si>
  <si>
    <t>(+372) 53 408 362</t>
  </si>
  <si>
    <t>RIX301</t>
  </si>
  <si>
    <t>Adventurous Riga</t>
  </si>
  <si>
    <t>Discover Riga from a different angle. First make a  journey along the Riga city canal and Daugava river. Then the tour will continue with a relaxing walk through the romantic Art Nouveau district and finish with a visit of Art Nouveau museum.
Enjoy Riga from the other angle. Riga is not only a capital city with many cars and people, but also a very romantic city with many green parks, river, city canal, small museums and many other romantic sites. This tour is suitable to learn more about the lesser known side of the town.
You will start with a short walk to the canal boats near the Passenger port ( the oldest boat is over 100 years old – “Darling”). The boat ride follows along the Riga city canal and Daugava river.  During the ride You will see the best city panorama with all the church towers and buildings, but also Riga Market, parks, Latvian National Opera, Freedom Monument. During the ride Riga sparkling wine or water and handmade chocolates will be served.
The tour will continue with a relaxing walk through the romantic and beautiful Kronvalda park to the Art Nouveau museum. The museum is situated in gorgeous Art Nouveau building (1903) on the well-known Alberta Street and here You will hear the stories about buildings, architects, and people who are relate to the romantic style buildings. 
After the visit to the museum You will walk along the Elizabete Street and other Art Nouveau district streets back to the port.</t>
  </si>
  <si>
    <t>RIX302</t>
  </si>
  <si>
    <t>Ethnographic Open Air Museum &amp; Riga</t>
  </si>
  <si>
    <t>This is a comprehensive tour about the lifestyle and traditions of the bygone times and architecture of modern Latvia.
The Latvian Open-Air Ethnographic Museum, founded in 1924, covers an area of 100 ha with ninety buildings that can be visited. It lies in the outskirts of Riga, about 12 km from the center, in a pine-trees forest on the coast of Lake Jugla.
The territory is divided into four regions - according to the territorial division of Latvia's provinces - Vidzeme, Kurzeme, Zemgale and Latgale. A 30 minute drive will take you to the museum.
You will visit peasants' farmsteads, windmills, wooden churches and pubs, built in the period from the 16 - 20th centuries.
You will enjoy Latvian folk group performance of traditional Latvian folk music (sing and dance). You will also have an opportunity to visit an exhibition of Latvian applied art. After the walking tour you are welcome back to the bus to return to the harbor.</t>
  </si>
  <si>
    <t>RIX303</t>
  </si>
  <si>
    <t>Panoramic Riga</t>
  </si>
  <si>
    <t>7-8</t>
  </si>
  <si>
    <t>Take in some of the major highlights of Riga from the comfort of your own coach seat, with panoramic photo stops along the way.
This leisurely tour offers a selection of the major highlights of Riga from the comfort of your own coach seat. You will view the Art-Nouveau architecture, journey through Riga’s boulevards and view some of the other major attractions of the town. 
The Freedom Monument was erected in 1935 and became the hub of the Latvian independence movement in the late 1980s. Here you will have an ideal photo opportunity. Our journey will pass by the Powder Tower. This 14th century tower is the only surviving defense tower of the city walls. A chance for another photo- stop at the 13th Century Riga Castle, built for the German Knights, destroyed and then rebuilt again several times. Our final photo opportunity will be at St Peters Church, a Catholic church until 1523. Its famed spire has been built three times in the same Baroque form after being destroyed many times. Your drive will then take you across the river to capture a panoramic view of the Old Town before your return to the port.</t>
  </si>
  <si>
    <t>RIX304</t>
  </si>
  <si>
    <t>Taste of Riga</t>
  </si>
  <si>
    <t xml:space="preserve">Embark on a tasting tour of Riga, introducing the city’s history while sampling foods and beverages unique to the region. Riga’s Old Town and Riga Central Market are both UNESCO World Heritage Sites and during the tour you will see both. 
The market, one of the largest in Europe, was built in 1930, and its five market halls were previously used as zeppelin hangars. Enjoy some local specialties, including meat products, cheese, bread, honey and chocolate, before heading a local bar near City Council Square. 
There, you’ll have the opportunity to taste Riga Black Balsam — a famous Latvian herbal liqueur. 
Then take a stroll through Old Town, meandering medieval streets and marveling at the architecture before returning to the port. </t>
  </si>
  <si>
    <t>RIX305</t>
  </si>
  <si>
    <t>Resort Town Jurmala</t>
  </si>
  <si>
    <t>10-19</t>
  </si>
  <si>
    <t>Super nice relaxing tour outside of Riga. Enjoy a relaxing tour at a summer resort town.
The Baltic Sea spa-resort town Jurmala is located on the Gulf of Riga, 17 km from Riga. Historically Jurmala has always been the most popular seaside resort in the Baltic’s due to its natural features: mild climate, golden sandy beaches, conifer forests stretching along the coastline, as well as curative peat mud and spa mineral water widely used as balneological treatment for spa guests in the many health centers of the resort. 
During this tour you will have a chance to see the charming wooden cottages, decorated with fascinating carvings dating back to the 1900-s and successfully harmonizing with the more recently built cottages and spa health centres. Your guide will invite you to have a stroll along the seacoast as well as to enjoy the walk along the central pedestrian Jomas Street on which you will find cafés, souvenir shops and feel the typical Jurmala atmosphere.</t>
  </si>
  <si>
    <t>Tallinn, Estonia</t>
  </si>
  <si>
    <t>TLL301</t>
  </si>
  <si>
    <t>Bike North Tallinn</t>
  </si>
  <si>
    <t>8-12</t>
  </si>
  <si>
    <t>Enjoy the seaside areas of Tallinn on a comfortable city bike. 
This cycling tour will take you on an active overview of the history of Estonia.  You will start with a brief ride through the medieval Lower Old Town.  You will then continue past the lovely wooden homes of Kalamaja. You will leave the city vibe and travel through Paljassaare Special Protection area for birds.  On your way back, you will pass Noblessner – a historic area that has now been transformed into a stylish restaurant and art area and the Patarei Prison, built as a Naval Fortress in the Russian Empire.
Note: Due to size restrictions on bicycles, minimum age for participation is 15 years.  Please note that it will be necessary to cycle over uneven terrain, including cobblestones.</t>
  </si>
  <si>
    <t>TLL302</t>
  </si>
  <si>
    <t>Glimpse of the Old Town and Open-Air Museum</t>
  </si>
  <si>
    <t xml:space="preserve">Tallinn is the capital of the recently independent republic of Estonia and can boast an extremely well-preserved medieval quarter. This tour combines the main sights of Tallinn’s Upper Old Town with a visit to the open-air museum at Rocca-al-Mare.
From the port you drive past the ancient city walls to Upper Town, where you will start your one-hour walking tour along the cobble-stoned streets. Walk up the hill will take you to Palace Square, here you will see the imposing Toompea Castle first built in 1219 and now the residence of the Estonian Parliament and have an optional, non guided, visit to the Russian Orthodox Alexander Nevsky Cathedral. The medieval streets will then lead you to view  the 13th century Cathedral, the oldest Church in the city. Inside the Church more than one hundred coats of arms are on display and the carved wooden Baroque pulpit is also of interest. 
You then proceed on foot to a scenic viewpoint overlooking the Lower Old Town rooftops, before retracing your steps and re-joining your coach. You will then be travelling to the seaside area of Rocca-al-Mare. Here, in a beautiful setting you will see authentic examples of 18th and 19th century rural buildings displayed together with other trappings of farm life from various regions of Estonia. Refreshments of tea or coffee, a shot of Estonian liqueur and a traditional pastry will be served at the Inn, and afterwards there will be a short time to shop at the museum’s gift shop before re-joining your coach for the transfer back to the ship.
Please note: Large vehicles are not permitted in Old Tallinn. This tour involves approximately 3 hours of walking/standing including cobblestones, uneven ground, grass, gravel and some steps. Flat, comfortable footwear and appropriate outdoor clothing is recommended. The interior visit to the Dome Church is not possible on Sundays or during religious events and so will be viewed from outside only. Photography or filming are not permitted in the Alexander Nevsky Cathedral. The visit to Alexander Nevsky Cathedral will not be possible during religious events. The order of the visited sites may vary.  </t>
  </si>
  <si>
    <t>TLL303</t>
  </si>
  <si>
    <t>Historic Town &amp; Kalamaja Hipster Area</t>
  </si>
  <si>
    <t xml:space="preserve">This exciting tour covers both the bustling Lower centre of the Medieval Old Town plus a drive through the wooden-housed hipster area of Kalamaja and the modern Noblessner area.
Start with a short drive through popular residential district of Kalamaja where romantic wooden houses create a boho-like vibe. Next, enjoy a photo stop at the historic, yet newly renovated area of Noblessner, that was historically known as a base for building submarines.
Next continue to the Lower Old Town of Tallinn to see its main landmarks of Town Hall, the famous City Pharmacy and the church of Holy Spirit. Enjoy a refreshing coffee break before continuing your tour of the fairytale city. Then embark your coach for a return drive to the port. </t>
  </si>
  <si>
    <t>TLL304</t>
  </si>
  <si>
    <t>Historic Landmarks of Tallinn</t>
  </si>
  <si>
    <t>16-18</t>
  </si>
  <si>
    <t xml:space="preserve">Experience the historic landmarks of Tallinn in a unique new way during this Soviet-style sightseeing excursion through Tallinn with a style bus and “guide/militia”.
Board a Soviet bus for a tour of Tallinn! This is the motto of the tour conducted in the style of histo-tainment by a militiaman. He is a charismatic person who will guide you through the city and tell great stories about Soviet life. He demonstrates brilliantly how foreign tourists were welcomed in the USSR; line up, passport control and suspicious interviewing. 	Vodka shots, pickles and other snacks smooth the throat while Soviet propaganda is made in the authentic Soviet bus. You will see Soviet style architecture and enjoy a ride in an authentic Soviet style bus. 
Notes: The order of the visited sites may vary.  Please note that a good sense of humor is required, since this is a tour that combines history with entertainment. This is not a traditional tour. Please note that this bus is one of a kind and in case something happens unexpectedly, then a regular bus will be used as a  replacement. The rest of the tour contents would not be affected. Please note that children are allowed but not advised on the tour as adult are offered vodka (underaged children are offered a non-alcoholic beverage). </t>
  </si>
  <si>
    <t>TLL305</t>
  </si>
  <si>
    <t>Panoramic Tallinn</t>
  </si>
  <si>
    <t>Enjoy both a panoramic drive around picturesque Tallinn and a walking tour through the Lower and Upper Old Town. 
Enjoy both a panoramic drive and a walking tour in the Old Town of Tallinn. As you drive through the city, you will pass historic sites including Kadriorg Park and the Song Festival Ground. Then disembark to start a walking tour in the historic Tallinn's Old Town. Enjoy a stroll on the cobbled streets of the Upper Old Town and visit the Russian Orthodox Church and the 13th-century St. Mary's Cathedral. You will then walk to a beautiful viewpoint for your essential photos over the red rooftops of the Lower Town before taking some time off for shopping.
Next walk down the hill to get a glimpse of the Lower Old Town before joining the coach for a return drive back to the port.</t>
  </si>
  <si>
    <t>Kotka, Finland</t>
  </si>
  <si>
    <t>LSS LONG SHORE SERVICES</t>
  </si>
  <si>
    <t>Jan R. Long</t>
  </si>
  <si>
    <t>shorex@lss.fi</t>
  </si>
  <si>
    <t>+358 9 622 6680</t>
  </si>
  <si>
    <t>KTK301</t>
  </si>
  <si>
    <t>Imperial Fishing Lodge &amp; Maritime Center Vellamo</t>
  </si>
  <si>
    <t>Departing the quayside, we continue to the Langinkoski Imperial Fishing Lodge for a guided tour which explore the stories that surround these stunning buildings. Alexander III, the Emperor of Russia spent summer days here with his family, and now it’s your turn to get blown away by the spectacular rapids and the buildings located here.
After your visit here your tour continues to the architecturally amazing Maritime Center Vellamo. Here you get to experience the history of the sea and seafaring, and the history of the region Kymenlaakso surrounding Kotka, in many ways; by listening, seeing, smelling and feeling.
Your tour will then continue with short coach ride back to your awaiting ship.
Please note: Entrance to Rock Church cannot be guaranteed due to religious services. Tour sequence may vary.</t>
  </si>
  <si>
    <t>KTK302</t>
  </si>
  <si>
    <t>Kotka &amp; Hamina</t>
  </si>
  <si>
    <t>A wonderful and easy way to get an overview of the towns Kotka and Hamina, and the scenery surrounding them, is via a panoramic tour. Departing the quayside, we enjoy a panoramic drive to the city of Hamina, which is the oldest town in the region, dating back to 1653. Hamina is a star-shaped fortress town, which makes it truly unique. In the Old Town you get to see the idyllic old wooden houses, and other beautiful buildings and churches, representing different architectural styles, and times. You will stop here for approximately 30 minutes of free time for browsing around.
Following the tour of Hamina, the tour continues to the city of Kotka. A city with two centers, Kotkansaari on the Isle of Kotka, and Karhula on the mainland. Kotka is one of the largest ports in Finland, and sea plays a big role in the life of the city. Kotka has a lush Water Garden named Sapokka. You can see the arched white bridges shine brightly  and the waterfall seethes amazingly. Enjoy a panoramic drive in the town prior to returning your awaiting ship</t>
  </si>
  <si>
    <t>KTK303</t>
  </si>
  <si>
    <t>Rafting on the River Kymi</t>
  </si>
  <si>
    <t>Outdo yourself and raft on a river. Face the wild river rapids safely, while enjoying the power and speed of the freely floating stream.   
Departing the quayside, enjoy the transfer to Kultaa through Finnish countryside. Before the wild raft, have yourself a nice cup of campfire coffee and a pastry by the freely flowing river while putting on your safety equipment: a vest and a helmet. Learn how to fill the raft and control it before starting the trip. During the first 2 kilometers you get to enjoy your surroundings while letting the raft go slowly downstream through beautiful river scenery. After the relaxing first part your team’s strength will be tested, when you’re thrown into paddling through the rapids! Though, you are not alone – your guide will be giving advice throughout the experience.
After this great experience join your coach for a return trip back to your ship.
Note: Order of tour may vary. You might get wet, please wear suitable clothing. Tour not suitable for guests with mobility issues, back or neck problems. Tour is not suitable for guests who are pregnant. No previous rafting experience needed.</t>
  </si>
  <si>
    <t>Helsinki, Finland</t>
  </si>
  <si>
    <t>HEL301</t>
  </si>
  <si>
    <t>Country Home Visit &amp; City Drive</t>
  </si>
  <si>
    <t>This tour includes the Highlights of Helsinki and a visit to a Finnish Country Home.
From your ship pass the colorful Open air market, the Presidential Palace, Uspenski Orthodox Cathedral, the Icebreakers docked for the summer and also the Bank of Finland and House of Estates.
Stopping at Senate Square, get a historical update on the history of Helsinki. The entire Square with its’ buildings are all from the mid 1800 ́s in neo Classical style.
Now we head out to the farming community of Sipoo, so close to the city yet very much typical Finnish countryside.
After arriving in Sipoo, you will have a short introduction to the oldest Church in the Community, St. Sigfrid ́s, dating back to the 15th century.
We then continue our drive through the forest to a Finnish countryside home. Here you can stroll the grounds and hear from your hosts about Finnish life and ways.
You will be served typical refreshments - coffee or tea with seasonal berry pie and ice cream.
A leisurely drive back to the city takes you along Mannerheim Street, the main street of Helsinki. Here you will see the Parliament House, Finlandia Hall, the National Museum, Kiasma and the Olympic Stadium.
Arrival shipside.
Please note: Order of sights may vary.</t>
  </si>
  <si>
    <t>HEL302</t>
  </si>
  <si>
    <t>Helsinki by Air and Land</t>
  </si>
  <si>
    <t>This is your chance to see Helsinki both from the ground and from the air.
Meet your guide and driver by your ship and join them for a panoramic drive to the Heliport.
On arrival meet your pilot for a safety brief prior to your flight. As you take off you will first fly above the beautiful nature surrounding Helsinki.
See residential areas, lakes and typical local dwelling from far above. Enjoy a complimentary glass of champagne as you head in over the archipelago in front of Helsinki - a very unique scenery that cannot be experienced anywhere else in the world. Getting closer to the city you will fly around Suomenlinna Sea Fortress and get a beautiful view of Senate Square and Helsinki Cathedral. Follow the coast line and see the city and its size in a very unique way.
Soon you will land at your departure point where your transportation and guide will be waiting for you. Driving back towards downtown Helsinki you can perhaps recognize some of the landmarks seen from the air. You will visit Sibelius Park for a photo moment by the Sibelius Monument, and the Olympic stadium that hosted the 1952 games. A panoramic drive will take you through the city for a stop at the Senate Square before arriving to your awaiting ship.
Important Notes:
Guest must be a minimum of four years old to participate.
This tour is not wheelchair accessible. 
The operation of this excursion is dependent on prevailing weather conditions.
A minimum number of bookings is required for this excursion to operate.</t>
  </si>
  <si>
    <t>HEL303</t>
  </si>
  <si>
    <t>Helsinki Highlights</t>
  </si>
  <si>
    <t>Experience the vibrant city center, as well as the bustling city harbor. Helsinki is capital where you can see a fascinating mix of old and new, as well as East and west influences. Start your journey with a ride through the city center, driving along Mannerheim Street, the city’s longest avenue, passing Kiasma, the Museum of Contemporary Art, Parliament, Oodi, the city’s main library, the Music Hall, the Finlandia Hall, the National Museum, the Opera house and finally stopping at the Olympic Stadium, that hosted the 1952 games. A short drive from there is the lush and green Sibelius Park. Here stands a Monument dedicated to the Finnish composer Jean Sibelius, crafted from 600 steel pipes. Continue from here to the famous Rock Church, a church blasted into solid block of natural granite, a truly unique church. 
From here the tour takes you to the Senate Square, a square designed in the early 19th century by the famed architect Carl Ludvig Engel. On the way you drive along the shoreline, with views to Suomelinna Fortress, an island just outside the city center, which is an UNESCO World Heritage site. You pass the presidential palace and see the icebreakers safely docked for the summer.  
A short ride will then take you back to your awaiting ship.
Please note: Entrance to Rock Church cannot be guaranteed due to religious services. Tour sequence may vary</t>
  </si>
  <si>
    <t>HEL304</t>
  </si>
  <si>
    <t>Vaja Finland Ceramics and Old Town Porvoo</t>
  </si>
  <si>
    <t>On this excursion you will visit “Vaja” Finland Ceramics factory and the charming old town of Porvoo.
Leaving the harbor, you will pass the Market Square, Presidential Palace and Uspenski Cathedral.
Continue your journey towards Porvoo and to VAJA Finland.
The brand Vaja Finland was established in 2011, inspired by idyllic small-town life near the forest and sea. Vaja was born from the passion towards high-quality, classic and practical products, by Henna Lamberg and Fred Owren. Combining the expertise of a designer and a model maker, they began to design and create the first pieces of the collection, in an old woodshed that the couple renovated as their work space.
Today the production is taking place in Porvoo, and you will join the founders Fred or Henna for a private tour of their small factory. During the tour you will learn about the fascinating process from an idea to actual production and learn to appreciate the amount of handcraft that is required. After your tour you will have time to ask more about the production and shop at their factory store.
Say farewell to your hosts and join your coach for a short ride to Old Town Porvoo, where you can join your guide for a walking tour or just enjoy your time here as you please, the choice is yours. Porvoo is the second oldest town in Finland and has many cozy small cafes and great restaurants.
Back in Helsinki drive along the Mannerheim street passing the Parliament House, Contemporary Art Museum and Finlandia Hall among others. Stop at Senate Square for a photo stop before your drive back to your awaiting ship.</t>
  </si>
  <si>
    <t>HEL305</t>
  </si>
  <si>
    <t>Suomenlinna Exploration on Foot</t>
  </si>
  <si>
    <t>Coming to Suomelinna is like travelling back in time. And this beautiful Island is just a stone throw away from the city center
After a short walk to the Market Square there will be ferry transfer to Suomenlinna Island. When arriving at Suomenlinna you will walk the beautiful grounds and your guide will tell you all about the largest fortification in Finland. Suomenlinna was founded in 1748 by the Swedish King and was built as a bastion on six rocky islands in the harbour of Helsinki. The flags of three nations have at various times flown over the fortification. First, Suomenlinna (or Sveaborg as it was then called) defended Sweden for 60 years against Russia, but after it was forced to surrender in 1808 it became a Russian fortification for 110 years. In 1918 the fortress was renamed Suomenlinna and acted as a Finnish garrison until it came under civil administration in 1973. After a guided tour you will enjoy refreshments and a sweet pastry at a local café at Suomenlinna followed by some free time to further explore the grounds, with its parks, beautiful buildings and beaches. 
Suomenlinna has always been much more than just a part of Helsinki - it is a city within a city and nowadays about 900 people are living on the island and 350 people work here all year around. For many inhabitants of Helsinki, Suomenlinna is a popular day trip destination. In 1991 UNESCO included Suomenlinna on its List of World Heritage sites. Board your ferry for the return to the Market Square and then your awaiting ship.</t>
  </si>
  <si>
    <t>HEL398</t>
  </si>
  <si>
    <t>HEL399</t>
  </si>
  <si>
    <t>Mariehamn, Finland</t>
  </si>
  <si>
    <t>MHQ301</t>
  </si>
  <si>
    <t>Flavours of Åland Islands</t>
  </si>
  <si>
    <t>N/A</t>
  </si>
  <si>
    <t>A 30 minute drive from the pier will take you to Kvarnbo Guesthouse where you will learn about local food traditions and todays’ trends. 
Ella and her husband Martin lovingly have converted a house built in 1886 to a guesthouse where they also have wine tastings and musical evenings to name a few events.
Ella is a sommelier who often shows up on Finnish TV recommending wine pairings. This time she will be presenting some local delicacies – modern and traditional - and tell us about the produce of Åland. 
We can look forward to tasting four specialties matched with four drinks – for example Åland black bread with cheese and marmalade/ cured whitefish or salmon on a special wheat bread/ sauna-smoked ham and mustard on rye and something sweet to finish (selection may vary).
As our host Martin also is the local church warden we may cross the road to take a peek at the church of Saltvik, built around 1300. The church and the numerous Viking gravesites found in the closest area give testimony to Kvarnbo having been an important place for many centuries. If we ask him maybe he also will show his Indian motorbikes in the garage. 
On returning towards Mariehamn we will see a bit of the town and its surroundings before returning to the ship.
Note: Order of tour may vary.</t>
  </si>
  <si>
    <t>MHQ302</t>
  </si>
  <si>
    <t>Hiking in Hammarland</t>
  </si>
  <si>
    <t>Meet your guide and transportation at the pier for a short transfer to “Kungsö” area.
The hike will take place in the area of the remains of a Russian coastal battery that was built on the top of Dalsberg hill in 1916-1918. The battery was a part of a large defense line that stretched from Åland in the north to Hiiumaa and Saaremaa in Estonia. The aim of the battery was to block the Gulf of Finland and to control the entrance to the Gulf of Bothnia. In the barracks area you can still see the foundations of the buildings. On Dalsberg you will find demolished cannon stands and a (newly built) wooden lookout tower from which you get a view of the coast north of Mariehamn and over the sea areas that were guarded from the battery hill.
During the hike we will follow a route along the trail through the forest to the seashore. The trail leads upwards to the cannon stand ruins and the lookout tower, and later crosses over the barracks area. The hike will take about 2 hours and cover varied terrain. Join again your transportation for the ride back to your awaiting ship.
Note: Order of tour may vary. Hiking is approximately 2 hours in varied terrain. Route may be changed or altered pending on groups fitness.</t>
  </si>
  <si>
    <t>MHQ303</t>
  </si>
  <si>
    <t>Island Tour of Åland</t>
  </si>
  <si>
    <t>This classical tour of the island presents the maritime town of Mariehamn and some of the most popular sights of the main island of the Åland archipelago. After a sightseeing drive you will stop and wonder at the remains of the huge Russian fortress of Bomarsund, that was destroyed by British and French naval and land troops in 1854. From here you will continue with a scenic drive to see Jan-Karlsgården, an open air museum showing what an Åland farm from around the year 1850 might have looked like. Then it’s on to visit the church of Sund, built about 1280 and consecrated to St. John, probably with aid of craftsmen from Gotland.  Then a panoramic drive will take you back to your awaiting ship.
Note: Order of tour may vary. Entrance to the church of Sund may be denied due to religious functions.</t>
  </si>
  <si>
    <t>MHQ304</t>
  </si>
  <si>
    <t>Maritime History of Mariehamn</t>
  </si>
  <si>
    <t xml:space="preserve">The excursion starts with a panoramic drive, giving you an overview over the small town of Mariehamn, with their old wooden houses from the early 1900. 
We will stop at the Maritime quarter, where you’ll get an insight into the tradition of wooden ships building and have some time to visit the local handicraft shop. 
From here we continue the tour, driving south all the way to Järsö Island, to see typical nature of the Åland islands, enjoying the beautiful countryside on the way.
Back in Mariehamn we will make one more stop, visiting the Pommern; a unique 4 masted ship, called a bark, representing the last generation of the big windjammers. You get to explore this unique ship and hear its stories. You will also get to visit the Maritime Museum of Mariehamn. At the museum there are impressive collections of Åland's maritime history from 18th century farmer-seafaring to modern global shipping.  You will have time to browse around and explore before your short walk back to your ship.
Note: Tour involves walking up to 1500 meters of walking, most at own discretion during free time. Order of tour may vary.     </t>
  </si>
  <si>
    <t>Stockholm, Sweden</t>
  </si>
  <si>
    <t>BDP NEXT</t>
  </si>
  <si>
    <t>Candice Engelbrecht-Bigård</t>
  </si>
  <si>
    <t>ceb@bdpnext.com</t>
  </si>
  <si>
    <t>(+46) 73 938 7373</t>
  </si>
  <si>
    <t>STK301</t>
  </si>
  <si>
    <t>Highlights of Stockholm</t>
  </si>
  <si>
    <t>Covering the city districts of Södermalm, Gamla Stan, Norrmalm, Östermalm and Djurgården each with its own special character. 
Drive west along Söder Mälarstrand and across the Western Bridge spanning Riddarfjärden and offering extensive views of the city skyline.
In the distance you will see the three crowns atop the imposing City Hall, beautifully situated by the shores of the Lake Mälaren. Inaugurated in 1923 after 12 years of work by the combined elite of Swedish construction workers, sculptors, artists and craftsmen. Renowned for its architecture, murals, mosaics and for being the site for the annual Nobel Prize banquet. Experience the grandeur and spaciousness of the impressive Blue Hall and Golden Chamber and enjoy the beautiful view from the Garden.
Continue past the Royal Dramatic Theatre along Strandvägen to the island of Djurgården, regarded as Stockholm’s amusement and recreation centre with great park lands but also museums as the Skansen Open Air Museum and the Vasa Museum, housing the Swedish warship Vasa. 
Visit the Vasa, once considered to be one of the world’s largest and most prestigious warships. The museum is built around the 17th century warship, which sank in Stockholm’s inner harbour on her maiden voyage in 1628. Salvaged in 1961 and today restored to much or its former glory, the Vasa represents an authentic piece of living history. 
Continue through the Diplomat areas and through Östermalm, a fashionable neighbourhood of stately apartment buildings to the modern. Pass the Royal Opera and the Parliament building before reaching Stockholm’s oldest quarter, the Old Town with the dominating Royal Palace. Enjoy a short guided walk through then narrow cobbled stoned streets and alleys passing many old, beautiful buildings. Return to the ship. 
Tour order may operate in reverse.</t>
  </si>
  <si>
    <t>STK302</t>
  </si>
  <si>
    <t xml:space="preserve">Old Town and Royal Palace    </t>
  </si>
  <si>
    <t>Get to know the oldest and most charming part of Stockholm, the Old Town. With its cobble stoned streets and twisting alleys this is a part best covered on foot. 
Witness the historic elegance of the exterior of the Royal Palace, dating from the 18th century but built on the remains of the Old castle “Three Crowns” dating as far back as the 12th century. Built on a hill in the Old Town, the Royal Palace has no less than 608 rooms. Nowadays the Stockholm Palace is the King’s workplace while Drottningholm Palace is the permanent home of the Royal Family. Visit the State Apartments displaying magnificent baroque and rococo interiors, and still often being used for different functions. 
Continue with your guide for a walk along the narrow streets of the Old Town and experience the medieval intimacy of what is today a living historical monument of international renown. Savour the bohemian atmosphere and the sense of age in houses dating from the 16th to the 19th centuries with Baroque doorways and rusting coats of arms. See the exterior of the Cathedral, the oldest church in Stockholm, see Stortorget, the Great Square, being the centre of the Old Town, dominated by the old Stock Exchange, today housing the Nobel (Prize) Museum and the Swedish Academy, whose members every year decide the laureate of the Nobel prize for Literature. 
Finally enjoy some free time for independent activities. Visit the interior of the Cathedral for a quiet moment or just browse in the antique shops, art galleries or in the great variety of boutiques with handicrafts, souvenirs, clothes and much more.
Tour order may operate in reverse.</t>
  </si>
  <si>
    <t>STK303</t>
  </si>
  <si>
    <t xml:space="preserve">Hipster Stockholm &amp; Gin Tasting </t>
  </si>
  <si>
    <t>Depart the pier for a panoramic driver to Södermlam for a pleasant walk where it is easy to feel whisked back into 
an earlier century.
The first stop will be at Fjällgatan, you will have the chance for some great photos before continuing through the 
popular residential areas of Södermalm, the Southern Island. Pass Åsögatan with its charming area of red wooden 
cottages dating back to the 18th century, on towards the Sofia Church. The parks high elevation makes it a great 
viewpoint. Many historic houses in excellent condition remain and are often the homes of artists and cultural 
workers. 
Continue through the Stockholm hipster area of SoFo, a pun on the more known SoHo, the districts in London and 
Manhattan. Enjoy Nytorget a popular hangout for locals before continuing your walk towards Mosebacke with its 
terrasse and magnificent view over the whole city. Not far from Mosebacke you will find the Katarina Church, 
dating back to the 17th century. 
Afterwards, stop at Stockholms Bränneri – The First Craft Distillery in Stockholm. Stockholms Bränneri is situated in 
an old Jaguar workshop where Stockholms first craft gin inspired by our Nordic heritage is produced. 
Tour can operate in a reverse order.</t>
  </si>
  <si>
    <t>STK304</t>
  </si>
  <si>
    <t xml:space="preserve">Ice Sculpture and Ice Bar     </t>
  </si>
  <si>
    <t>Leave the pier and head to Hotel C Stockholm where the world’s first permanent ice bar is located. Let your inner ice artist go crazy. You will have the opportunity to do create your own ice sculpture. Your activity is done with blocks of ice from Torne River, and is guided by an experienced ice artist from the ice hotel northern Sweden, ICEHOTEL. An instructor, one block of ice per couple, tools and gloves. Afterwards enjoy a drink at the first Ice Bar. The interior is kept at below zero, at a temperature of -5° C year round. The entire interior including the glasses that you drink from are made of pre, clear ice from the Torne River in Northern Sweden. All guests are provided with warm fur ponchos and mittens before entering. A vodka drink in an ice glass will be served and the staff will tell you more about the bar and the famous construction. 
Tour order may operate in reverse.</t>
  </si>
  <si>
    <t>STK398</t>
  </si>
  <si>
    <t>STK399</t>
  </si>
  <si>
    <t>BALTIC GATEWAY POLAND</t>
  </si>
  <si>
    <t>Aleksandra Stankiewicz</t>
  </si>
  <si>
    <t>shorex@balticgate.pl</t>
  </si>
  <si>
    <t>info@balticgate.pl</t>
  </si>
  <si>
    <t>+48 691 49 50 50</t>
  </si>
  <si>
    <t>Gdansk (Sopot), Poland</t>
  </si>
  <si>
    <t>GDN301</t>
  </si>
  <si>
    <t xml:space="preserve">Treasures of Gdansk </t>
  </si>
  <si>
    <t>Discover treasures of Gdańsk and take part in cooking workshop
In case of cuisine, Poland is perhaps the most famous for its pierogi, also known as dumplings. They are made by wrapping pockets of unleavened dough around a savory or sweet filling and cooking them in boiling water. The workshop is as authentic as possible. We aim to give you the chance to experiment with Polish ingredients and prepare Polish famous dumpling. Our Chefs know the recipes inside out, this is why you will not only prepare and try delicious food, but also get the knowledge of real Polish traditions. After the workshop, you can enjoy your meal and treat yourself to a glass of typical Polish beverage, that is compote. 
One of the most characteristic attraction of Baltic region is amber. According to the legend, amber comes from the Tree of Knowledge of Good and Evil in the biblical Garden of Paradise, hence it has been called “resin of Eden”. In reality, it is the fossilized resin 
of coniferous trees extracted from open-cast mines or washed up on shore by the waves. Natural amber from Gdansk is special in its immense range of varieties, diverse colors and degree of transparency. 
On the other hand, Goldwasser is a strong root and herbal liqueur which has been produced since at least 1598 in Gdańsk. The most prominent characteristic of this beverage is small flakes of 22 or 23 karat gold suspended in it. During the visit in Goldawasser restaurant there will be a possibility to try Goldwasser and learn more about it history.</t>
  </si>
  <si>
    <t>GDN302</t>
  </si>
  <si>
    <t>Gdansk and Stutthof Concentration Camp Museum</t>
  </si>
  <si>
    <t>Discover the Beauty of Gdańsk &amp;  Visit Stutthoff Museum to learn more about 20th Cenutry history of Gdańsk, the growth of Facism in the area and the effects this had on the local population.
Old Town – The city’s 1,000 years of history have left a rich collection of buildings and monuments designed in a splendid mix of Gothic, Renaissance and Baroque styles. Although the Old Town of Gdansk is not as old as it might seem, since over 80% of the buildings were rebuilt after the devastation of World War II, it has been completely and lovingly restored to its’ previous glory. To get a flavor of this ancient city, follow the royal route from the Green Gate on the banks of Motlawa, which takes in Long Street and Long Market with its town houses spanning 400 years, the Main Town Hall, Arthur’s court and the representative symbol of Gdansk- the Neptune Fountain. The most charming street in Gdansk is St. Mary Street which delights its’ visitors with its lively atmosphere, quaint shops and lovely terraced buildings.
Stutthof Concentration Camp - Located around 50 km from Gdansk, Stutthof Concentration Camp was the first camp created by the Nazis outside Germany. The first prisoners arrived here on 2nd September 1939, exactly 250 Polish citizens and prisoners of war. Not long after that, because only two weeks later, there were around 6,000 prisoners. Most of them were executed by the SS- the plan to annihilate the whole Polish intelligentsia of Pomerania was the main reason why the camp was established. It was also the main place in the fight of the Nazis against the Poles who refused to sign an application for joining the German nationality list and thousands of other people. 
The camp was initially composed of eight barracks blocks for the inmates and a huge building (the "kommandantur") for the SS. It was called "the old camp". In 1942, the SS began to build a "new" camp and 30 other barracks were added. In 1943, the Nazis added a crematory and 
a gas chamber. The gas chamber had a maximum capacity of 150 people at one time. When the SS had too many people to execute, they also used carriages as gas chambers. Between September 2nd 1939 and May 10th 1945, 127,000 prisoners were registered upon their arrival to the camp. However, the real number is certainly much higher- the inmates who were selected for immediate execution at their arrival were not registered. The camp was not liberated until May 9, 1945.
Nowadays, the mission of the museum is to take care of the remains of the former Stutthof camp, preserving knowledge about the period between 1939-1945 in Pomerania and memory about prisoners of Stutthof.</t>
  </si>
  <si>
    <t>GDN303</t>
  </si>
  <si>
    <t>Gdansk City tour &amp; Private Cruise by Boat</t>
  </si>
  <si>
    <t>Private Cruise by barge which looks like an old-time steamboat gives the unforgettable opportunity to admire the Old Town from the water. It enables to see the Gdansk Crane, Spichrz Island, the southern part of town fortification and many more interesting sites visible from the Motlawa river.
1909, Merchants and sailors from all over the world come to Gdansk in order to trade. The famous Gdanski Bowke is one of the residents of this port city. This is actually the cut-throat who discovered the board of our ship stealing the barrels containing stronger liquors. This is the place where the time has stopped and you can feel the atmosphere of old days and as well as have a taste of exquisite polish snacks and indulge in the flavor of the regional alcohols. This is where the cruising with legend of Gdanski Bowke begins...
We have a pleasure to propose you excellent tasting of Gdanski Bowke beer, consisting of three different kinds of natural, regional specialities: light, dark and wheat beer, brewed exclusively for our restaurant and served together with plate of regional appetizers and all that will take place during a lovely private cruise. 
To make the tour even more enriching it includes sightseeing of the most important places in Gdańsk:
Old Town – The city’s 1,000 years of history have left a rich collection of buildings and monuments designed in a splendid mix of Gothic, Renaissance and Baroque style. Although the Old Town of Gdansk is not as old as it might seem, since over 80% of the buildings were rebuilt after the devastation of World War II but Gdansk has been completely and lovingly restored to its 16th-century glory. To get a flavor of this ancient city, follow the Royal route from the Green Gate on the banks of Motlawa, which takes in Long Street and Long Market with its town houses spanning 400 years, the Main Town Hall, Arthur’s court  and the representative symbol of Gdansk- the Neptune Fountain. The most charming street in Gdansk is St. Mary Street which delights its’ visitors with its lively atmosphere, quaint shops and lovely terraced buildings.
St. Mary’s Church – often called the "Crown of Gdansk" is the world’s largest brick temple. Its’ mighty walls and towers rise high above the city skyline and this beautiful view of the city can be enjoyed from the galleries of the impressive 82 meter high tower.
With its 30 decorated chapels, polyptych, ancient tombs and 15th century astronomical clock, this medieval church can accommodate even 25,000 worshippers and took 159 years to build. Its deceivingly plan exterior belies a bright, spacious interior with large windows creating at the same time magical atmosphere that makes the visit an unforgettable experience.</t>
  </si>
  <si>
    <t>GDN304</t>
  </si>
  <si>
    <t>Gdansk and Malbork Castle</t>
  </si>
  <si>
    <t>Old Town – The city’s 1,000 years of history have left a rich collection of buildings and monuments designed in a splendid mix of Gothic, Renaissance and Baroque styles. Although the Old Town of Gdansk is not as old as it might seem, since over 80% of the buildings were rebuilt after the devastation of World War II, it has been completely and lovingly restored to its’ previous glory. To get a flavor of this ancient city, follow the royal route from the Green Gate on the banks of Motlawa, which takes in Long Street and Long Market with its town houses spanning 400 years, the Main Town Hall, Arthur’s court and the representative symbol of Gdansk- the Neptune Fountain. 
St. Mary’s Church – often called the "Crown of Gdansk" is the world’s largest brick temple. Its’ mighty walls and towers rise high above the city skyline and the beautiful view of the city can be enjoyed from the galleries of the impressive 82 meter high tower. With its 30 decorated chapels, polyptych, ancient tombs and 15th century astronomical clock, this medieval church can accommodate even 25,000 worshippers and took 159 years to build. Its’ deceivingly plan exterior belies a bright, spacious interior with large windows creating at the same time magical atmosphere that makes the visit an unforgettable experience.
Malbork Castle is the most complete and elaborate example of the Gothic brick castle complex in the characteristic and unique style of the Teutonic Order. What is more, in 1997 it was listed as World Heritage Sites by UNSECO. Much of the original structure survives at Malbork to testify to the high standards and outstanding quality of the workmanship practiced in the region throughout the 14th century. Construction along the Nogat River commenced in 1274, with the Teutonic Knights creating this massive stone fortress that includes formidable defensive walls, towers, a labyrinth of chambers, dungeons and wonderful architectural details. Following the severe damages over the years that it incurred the castle was many times renovated. Nowadays, the castle serves as a museum with grand exhibition halls, which display collections of armory, ceramics, sculptures and spectacular.</t>
  </si>
  <si>
    <t>GDN398</t>
  </si>
  <si>
    <t>GDN399</t>
  </si>
  <si>
    <t>Kiel Germany</t>
  </si>
  <si>
    <t>KEL601PST-DBL</t>
  </si>
  <si>
    <t>Best of Germany</t>
  </si>
  <si>
    <t>Day 1: A cosmopolitan city with an edge from its fashion to its architecture to its political history, Berlin has always been edgy. The Berlin Wall is a sobering reminder of the hyper-charged post-war atmosphere, and yet the graffiti art that now covers its remnants has become symbolic of social progress. This tour will show you all of the best known sights in Berlin - e.g. the Brandenburg Gate, the Reichstag, the Holocaust Memorial, etc. Get a great overview of the city in a 3-hour coach journey, learn about the history and the characteristics of one of the most famous cities in the world.
The best way to get to know the city!
Day 2: During the blockade created by the tense political situation during the Cold War, West Berlin was isolated in Soviet territory. The only solution was to create a bridge with the West to bring supplies into the city. With this inside visit you will learn about the history of the imposing Tempelhof Airport. You will pass by the Air Bridge memorial before heading inside the building where you will walk through the immense halls of the building, with their floor to ceiling windows and discover the bomb shelters that protected the civilians during bombings. Have you ever heard of “Candy Bombers”? This tour will enlighten you on its story and heroes. After the tour, enjoy a delightful picnic on the open park of Tempelhof. The airfield nowadays is used for all sorts of activities, see the kite surfers, rollerbladers, joggers, skaters, etc. Afterwards, your guide will escort you back to your hotel.
Make your way to Potsdam via the first Prussian Highway, Royal Route No. 1, which takes you over the River Havel on the Bridge of Glienicke, famous as a spy-exchange location during the Cold War. Potsdam is steeped in Prussian royal and imperial history. Originally part of the Holy Roman Empire, throughout the centuries its diverse inhabitants have included Slavs, French, Dutch, Russians, and Bohemians. It was the official residence of the Prussian Royal Family from the 18th through the 20th centuries, making it similar to Windsor in the U.K.
Explore the city during a short orientation drive. Pass the charming Dutch Quarter, known for its red-brick buildings originally built in the 1700s. Continue on to the grand estate, Sanssouci Palace, situated atop a terraced vineyard. Dating back to the 18th century, Sanssouci Palace is deemed one of the most beautiful rococo buildings in Europe and is considered a rival to Versailles. Its name means 'without care' in French, and it was the lavish getaway destination of King Frederick the Great. During your guided walk around the premises, you'll feel your cares slip away in this lovely spot and its splendid gardens. Afterwards your sightseeing tour continues, passing by breathtaking landmarks such as the powerful baroque New Palais (18th century) and the reconstructed City Palace which now houses the Parliament of the Federal State of Brandenburg.
Day 3: How do we want to live? Find answers to this fascinating question in Germanys Capital and experience Berlin in a completely green way.
Enter the main attraction of the day - the Futurium. The concept of this unique museum says: Everything relates to everything - man, technology and nature must be thought of together. There is not only one future, but different "futures". It is important to be able to imagine many things better and, if possible, to try them out, which should make us aware that the future can be shaped and cannot be influenced. Knowledge should be generated and negotiated about what a desirable future might look like and how it should be shaped.
Experience an evening in Hamburg and discover the city’s famous nightlife. Begin your journey with a scenic drive along the Landungsbrücken piers, then stop at a local brewery in the harbour area. Learn about the German tradition of beer brewing as you taste a glass of the local brew together with a bretzel stick to prepare you for the evening. Don't miss the impressive views of the enlighted harbour area by night. Then, continue to the Reeperbahn, the historic ropemakers area that became a popular destination for visiting sailors and later, in the 1960s, a hothouse for pop culture. The Beatles, The Jets and Rory Storm and the Hurricanes all famously performed here and later rose to international stardom. Here, enter a local pub for a schnaps before you stop at the famous Davidwache Police Station, Germany’s most iconic, and peek inside for a glimpse of old Hamburg.
Day 4: This tour will acquaint you with the Hanseatic city of Hamburg and includes a limited amount of walking. By coach you will pass by the Alster Lake and Hamburg's traditional landmark, St. Michael's Church when driving towards the world famous "Reeperbahn" of St. Pauli, Hamburg’s entertainment &amp; red-light district. Then continue to the river Elbe. Here, the Fish market, Landungsbrücken and the Old Elbe Tunnel await you. Pass by the historic ‘Speicherstadt’, the world’s largest warehouse district and UNESCO World Heritage Site. Drive through the modern HafenCity and catch a glimpse of Hamburg's famous landmark, the Elbphilharmonie, before your route leaves the river and brings you back to the heart of the city. Pause for photos at Hamburg’s Town Hall, built in Neo-Renaissance style before your guide brings you to your lunch location.
When arriving at Kiel, your local guide will join the coach and take you on a panoramic tour of Kiel. En route, you’ll pass Germany’s first ever pedestrian precinct, see Kiel's town hall with its tower reminding of the St. Markus Church in Venice - only being higher of course.
Then continue pass the Kiel Fjord and see a WWII bunker on your way towards the Kiel Canal, the world's biggest artificial waterway. Here, enjoy a stop for photos at the entrance to the Kiel Canal and view the sluices that regulate the canal's water. On your way back, pass by Kiel University, renowned for example for their marine science department.
The tour runs during all weather conditions. Guests should be prepared for the possibility of rain. It is advisable to bring some small change of Euro coins as some shops do not accept other currencies nor Credit Cards for small purchases (furthermore, guests may have to pay for public bathroom facilities, usually between 50,- cents and 1,-Euro pp). Shops are closed on Sundays and bank holidays. Only a few souvenir shops may be opened.  The coach is equipped with seat belts; guests are required to use them. We recommend guests to wear warm clothes. To avoid congestion at the venues, order of sights may vary.</t>
  </si>
  <si>
    <t>KEL601PST-SGL</t>
  </si>
  <si>
    <t>WNA220907</t>
  </si>
  <si>
    <t>12-Night Kiel Roundtrip</t>
  </si>
  <si>
    <t>Kiel, Germany</t>
  </si>
  <si>
    <t>KEL601PRE-DBL</t>
  </si>
  <si>
    <t>KEL601PRE-SGL</t>
  </si>
  <si>
    <t>KEL301</t>
  </si>
  <si>
    <t>Panoramic Kiel</t>
  </si>
  <si>
    <t>Meet your guide at the pier for a panoramic coach tour of Kiel. En route, you’ll pass the Kiel Fjord and see a WWII bunker on your way towards the Kiel Canal, the world's biggest artificial waterway. Here, enjoy a stop for photos at the entrance to the Kiel Canal and view the sluices that regulate the canal's water. Afterwards, continue your tour by passing by Kiel University, renowned amongst other for their marine science department.
Also pass by Germany’s first ever pedestrian precinct and see Kiel's town hall with its tower reminding of the St. Markus Church in Venice - only being higher of course, before returning back to your ship.
Note:  Easy Activity</t>
  </si>
  <si>
    <t>KEL302</t>
  </si>
  <si>
    <t>Biking Kiel</t>
  </si>
  <si>
    <t>Meet your guide at the pier and get a brief introduction to your bicycle. From the port, head along the beautiful, mainly car-free promenade of the Kiel Fjord for about 75 minutes. Enjoy some stops in between to listen to your guide’s anecdotes and explanations of the sights you are passing by along the way. At the Kiel Canal, also known as the busiest artificial waterway in the world, you will have a chance to see the Holtenau Locks from up close. The canal, which connects the region to worldwide maritime traffic has a long and interesting history and is the gateway to the Baltic, Scandinavia and Russia. Here, see the giant ships passing through the canal while crossing the waterway. Then, enjoy a break for a cup of coffee and a slice of cake at picturesque quarter of Holtenau, before you make your way back to the pier.
Notes:Strenuos Activity
Participants must be aware of general traffic rules and be able to ride an adult-size bike over 11-12 miles on all kinds of surfaces and terrain. If a smaller bike is required (recommended for guests 5'3" - 5'5") you must advise the tour staff 24 hours or more prior to your arrival in Kiel. Minimum age is 12 years. Minimum height is 5'3". Bring rain gear. Wear comfortable clothing and shoes. Riders must be comfortable using pedal brakes rather than handbrakes.</t>
  </si>
  <si>
    <t>KEL303</t>
  </si>
  <si>
    <t>Kiel’s Old Town Brewery</t>
  </si>
  <si>
    <t>Explore the best bits of the maritime city of Kiel and sample some tasty local delights at the traditional brewery.
The best way to discover Kiel is on foot, as your port is located just a stones throw away from the Old Town. Meet your local guide, who is passionate about sharing stories of this fascinating city. While exploring the historic city center you’ll pass by the imposing City Hall and enjoy a visit to the beautiful St. Nicholas Church, which features notable artworks.
Then the next highlight of this tour awaits you: the Kieler Brewery, a local brauhaus and traditional German pub. Here, take a look at the production facilities, learn about the brewmaster’s methods to craft the beers, and see the large copper kettles in which the beer is brewed. Then it’s time to sample the refreshing end result best accompanied by a traditional German pretzel stick.
Note:  Moderate Activity. This tour is operated as a walking tour only. There is approximately one hour of walking over mostly cobble stoned streets on this tour, as well as around 15 steps to negotiate inside the brewery. The legal drinking age for beer in Germany is 16 years. Younger guests will be served a non-alcoholic alternative instead.</t>
  </si>
  <si>
    <t>KEL398</t>
  </si>
  <si>
    <t>KEL399</t>
  </si>
  <si>
    <t>Cruising the Baltic Sea</t>
  </si>
  <si>
    <t>Enjoy a relaxing tour at a summer resort town.
The Baltic Sea spa-resort town Jurmala is located on the Gulf of Riga, 17 km from Riga. Historically Jurmala has always been the most popular seaside resort in the Baltic’s due to its natural features: mild climate, golden sandy beaches, conifer forests stretching along the coastline, as well as curative peat mud and spa mineral water widely used as balneological treatment for spa guests in the many health centers of the resort. 
During this tour you will have a chance to see the charming wooden cottages, decorated with fascinating carvings dating back to the 1900-s and successfully harmonizing with the more recently built cottages and spa health centres. Your guide will invite you to have a stroll along the seacoast as well as to enjoy the walk along the central pedestrian Jomas Street on which you will find cafés, souvenir shops and feel the typical Jurmala atmosphere.</t>
  </si>
  <si>
    <t>Saaremaa, Estonia</t>
  </si>
  <si>
    <t>SMA301</t>
  </si>
  <si>
    <t>The Best of Saaremaa</t>
  </si>
  <si>
    <t>This tour will provide you a great opportunity to experience some of the culture and traditions of Saaremaa Island. At first  will have walking tour of Kuressaare City.  Your next stop will be Kaali , where you will visit the most famous historical sight of Saaremaa’s nature- The Meteorite Craters at Kaali, which are nearly 5000 years old. After hearing the story of Kaali Meteorite Craters, a short drive will take you to Karja Church. It is Saaremaa’s smallest medieval church and dates back to the 14th century.  You will continue to the Angla Windmills. This is the only remaining windmill hill in Saaremaa, and you can view the five remaining wooden windmills. After this return back to the port.
Leave the pier and enjoy a panoramic drive to Kuressaare, the tiny capital of Saaremaa Island.  You will start your walking tour through the medieval streets of Kuressaare and view the main highlights of the town, including the town park, Pargi street, St. Nicholas Orthodox Church, St. Lawrence Church and two of the finest buildings in the capital: the 16th century Town Hall and the 16th century baroque style Weigh House. 
Pargi street and Kurhouse, located in the park in front of the Episcopal Castle, are the most charming remainders from the 19th century, when Kuressaare became a health resort. 
After visiting the highlights of the town centre and short shopping break, you will board your motor coach and 
and drive to the Kaali Meteorite Craters -- 5,000-year-old meteor craters right here on Saaremaa. Kaali was inhabited when the meteorites struck, and even today the resulting craters are a source of wonder to both locals and visitors. 
A brief shopping break allows you time to buy souvenirs if you wish. Just a short drive away, you will find the Karja Church. This is Saaremaa's smallest medieval church and dates back to the 14th century. It is famous for its decorative elements and wall frescoes. 
Continue to the picturesque Angla Windmills -- the only remaining group of windmills on Saaremaa. Wander among the five restored wooden mills for a glimpse of a bygone era -- it's the perfect place for bucolic contemplation. Re-board your motor coach and return to the pier. Please note: Wear comfortable walking shoes. Walking is required over uneven surfaces, asphalt, grass, gravel and steps.</t>
  </si>
  <si>
    <t>SMA302</t>
  </si>
  <si>
    <t>Saaremaa and the Craft of beer making</t>
  </si>
  <si>
    <t>This tour will give you the opportunity to experience some of the culture and traditions of Saaremaa Island. You will depart from the port for a drive to the capital of the Island, Kuressaare.  The island is famous for its beer making traditions. You will start with a visit to a small craft brewery “Pöide” and take part in a tasting of local beer. You will then continue with a walking tour of the city through the medieval streets of Kuressaare before returning back to the port.
The people of Saaremaa have always been known for their penchant for beer-making.  Now, that has been developed into a thriving craft brewery market. You will start with a visit to a local microbrewery „Pöide“ and take part in a tasting of local craft beer. Among other things you will learn how they make their beer following the ancient calendar of beer making. You will then continue with a walking tour of the city through the medieval streets of Kuressaare. You will see the main highlights of the town, including the Town Park, Lossi market place, St. Nicholas Orthodox Church and two of the finest buildings in the capital: the 16th century Town Hall and the 16th century baroque style Weigh House. From there you will head through the charming 19th century streets to the park surrounding the Episcopal Castle.
The open-air marketplace, where you will have a chance to do some shopping, is filled with foodstuffs and native handicrafts, including a marvellous selection of famous Estonian handmade wool sweaters and mittens.   
After visiting the highlights of the city center, you will board your motor coach and drive through the environs of Kuressaare back to Saaremaa port.</t>
  </si>
  <si>
    <t>SMA303</t>
  </si>
  <si>
    <t>Kuressaare City tour</t>
  </si>
  <si>
    <t>This tour will provide you a great opportunity to experience some of the culture and traditions of Saaremaa Island.  Kuressaare, the capital of Saaremaa, has a population of approximately 15,000 people and more than 600 years of history. 
Without a doubt, a tour of the capital must include the Episcopal Castle, the best-preserved medieval fortress in the Baltics, which is where your tour will begin. The castle combined for many centuries the roles of Episcopal residence, a prison and a sanctuary. The basic 14th century quadrangular structure took 40 years to build and the massive walls were added later in the 15th century. After the city tour, return back to the port.
This tour will provide a great opportunity to experience some of the culture and traditions of Saaremaa Island.  Kuressaare, the capital of Saaremaa, has a population of approximately 15,000 people and more than 600 years of history. The town is too small to have suffered from modern industrial pollution and urban sprawl, and it has preserved much of its Gothic and classicist architecture.
Without doubt, a tour of the capital must include the Episcopal Castle, the best-preserved medieval fortress in the Baltics, which is where your tour will begin.  For many centuries the castle served as Episcopal residence, prison and sanctuary. The basic 14th century quadrangular structure took 40 years to build and the massive outer walls were added later in the 15th century.
After the visit to the castle, you will start a walking tour through the quaint streets of Kuressaare Old Town. You will view the main highlights of the town, including the town park, Pargi street, Lossi market place, St. Nicholas Orthodox Church, St. Lawrence Church and two of the finest buildings in the capital: the 16th century Town Hall and the 16th century baroque style Weigh House.      
Pargi street and Kurhouse, located in the park in front of the Episcopal Castle, are the most charming remainders from the 19th century, when Kuressaare became a health resort. 
The open-air marketplace, where you will have a chance to do some shopping, is filled with foodstuffs and native handicrafts, including a marvellous selection of famous Estonian handmade wool sweaters and mittens.   
After visiting the highlights of the city centre, you will board your motor coach and drive through the environs of Kuressaare back to Saaremaa port.</t>
  </si>
  <si>
    <t>SMA304</t>
  </si>
  <si>
    <t>Taste of Saaremaa</t>
  </si>
  <si>
    <t>On this tour of taste and local village life you will start with a drive through the forest roads of Saaremaa. First, you will visit Leedri village.  Leedri stands out among other villages on Saaremaa for its well-preserved historical road network bordered with dry-stone walls. The village was formed in the late 13th century around Lümanda manor. To this day, Leedri is a viable village, where most farms have permanent residents and the old-time village culture still lives on. Today you will visit the home factory of Saaremaa Juniper Syrup and taste some of its produce. Juniper syrup is an Estonian cousin to the world famous maple syrup. Junipers are widely spread on Estonian coastal areas, especially on the islands. Nowadays, juniper oil is used in aroma lamps for powering and healing reasons. 
In addition to tasting, you will get a chance to visit the home garden of the owners and see their 100-year-old smoke sauna.  
Next, continue with a drive to Lümanda Village and visit its famous Food House, situated in an old church school. This is the perfect place to get a real taste of homemade cake and tea or coffee.  Come and enjoy authentic Saaremaa  farm food before returning to port.</t>
  </si>
  <si>
    <t>WNA220919</t>
  </si>
  <si>
    <t>13-Night Kiel to Porto</t>
  </si>
  <si>
    <t>Kiel, Pilot</t>
  </si>
  <si>
    <t>P</t>
  </si>
  <si>
    <t>WNA220920</t>
  </si>
  <si>
    <t>Kiel Canal Transit</t>
  </si>
  <si>
    <t>WNA220921</t>
  </si>
  <si>
    <t>Brunsbuttel Pilot</t>
  </si>
  <si>
    <t>Amsterdam, The Netherlands</t>
  </si>
  <si>
    <t>DE BUCK AGENCY</t>
  </si>
  <si>
    <t>Ellen Vanfleteren</t>
  </si>
  <si>
    <t>ellen.vanfleteren@debuckagency.com</t>
  </si>
  <si>
    <t>atlasoceanvoyages@debuckagency.com</t>
  </si>
  <si>
    <t xml:space="preserve">+32 (0)9 275 55 </t>
  </si>
  <si>
    <t>AMS301</t>
  </si>
  <si>
    <t>Visit the Rijksmuseum</t>
  </si>
  <si>
    <t>Your guided visit to the Rijksmuseum will provide you with an in-depth inside view of the Rijksmuseum. Discover the Dutch masters. The Museum is probably most famous for the Nightwatch and the Milkmaid, but it has more to offer. Let your guide take you on a tour through the museum, passing major highlights and sharing important art history with you.
Note:  Moderate Activity</t>
  </si>
  <si>
    <t>AMS302</t>
  </si>
  <si>
    <t>Floriade Guided Tour</t>
  </si>
  <si>
    <t>An event that happens once every 10 years – The international horticulture exhibition!  
Discover what the many national and international participants have to offer with a view to creating green, healthy cities. Tour the countries’ astounding pavilions, immerse yourself in the arboretum’s greenery and learn about food and sustainable horticulture. Naturally, the tour includes a visit to the enormous complex The Green House.
Afterwards, enjoy some free time at the site to explore on your own before returning back to the ship
Note:  Moderate Activity</t>
  </si>
  <si>
    <t>AMS303</t>
  </si>
  <si>
    <t>Bike ride through Waterland</t>
  </si>
  <si>
    <t>Since the beginning of times, the Dutch people always have had a love-hate relationship with the water that is surrounding them. In the past a lot of floods and flood disasters gave the Dutch people a hard time to live this close by the seaside. However thanks to these floods Holland now has a spectacular scenery with green fields, waterways and polders everywhere. The water has created a beautiful, enchanting landscape! During this bike tour you’ll take a short ferry with your bikes to enjoy this particular beauty of Holland while passing vast and enormous green fields. You’ll pass typical Dutch scenery with cows, windmills and flowers and you’ll be able to see beautifully charming villages. Biking through these villages you’ll see that time stands still in these authentic towns. All this only a few km’s from Amsterdam!</t>
  </si>
  <si>
    <t>AMS304</t>
  </si>
  <si>
    <t>Evening Canal Cruise</t>
  </si>
  <si>
    <t xml:space="preserve">Discover the historic city center of Amsterdam from a completely different perspective while enjoying beer, wine, soda and snacks, during this 1,5 hour canal cruise, admiring the gabled historic buildings such as Anne Frank's house, Westerchurch, the Twin Houses and Amsterdam's historic bridges. Relax as an expert guide takes you on an unforgettable canal cruise tour of some of the city’s most iconic points of interest.
Note:  Easy Activity </t>
  </si>
  <si>
    <t>AMS399</t>
  </si>
  <si>
    <t>AMS305</t>
  </si>
  <si>
    <t>Windmills &amp; Edam</t>
  </si>
  <si>
    <t xml:space="preserve">Enjoy the unique landscape of the polders of De Beemster, which has been a UNESCO World Heritage Site since 1999 and in true Dutch fashion sits below sea level. In 1612, after several storm surges and floods, the expanding inland lake was pumped empty, thereby producing fertile pastureland. Visit the Schermerhorn windmill, one of up to 52 windmills which pumps the ground water evenly into the polder channels to keep the country dry. After a stop at the Schermerhorn museum mill, you will continue to the village of Edam. Edam is known worldwide for its cheese but in this authentic village you will also find pleasant shopping streets and cozy terraces. Here you will have time to explore this quaint village or even visit "De Kaaswaag" where they have a small exhibition on cheese making and offer an opportunity to taste it.
Note:  Moderate Activity.  This land experience is not wheelchair accessible.  </t>
  </si>
  <si>
    <t>AMS398</t>
  </si>
  <si>
    <t>Honfleur (Paris &amp; Normandy), France</t>
  </si>
  <si>
    <t>St. Peter Port, Guernsey</t>
  </si>
  <si>
    <t>PPO301</t>
  </si>
  <si>
    <t>Scenic Island Drive and Goldsmith Tour</t>
  </si>
  <si>
    <t xml:space="preserve">Enjoy spectacular scenery and discover stories of Guernsey’s fascinating history on a scenic drive, before visiting a renowned gold and silversmith workshop and sampling a local speciality.
Depart the pier on a scenic drive out of St Peter Port towards the dramatic west coast. Admire rocky cliffs and stretches of sandy beach. Hear stories of life under Occupation as the route travels inland past scenic villages, picturesque country lanes and the many greenhouses that produce the island’s major agricultural export, cut flowers. 
Arrive at the renowned fourth-generation silver and goldsmiths for a self-guided visit of the workshop and showroom. After observing the smithing process, embark on a guided nature walk round the stunning grounds before enjoying a hot drink and slice of local speciality ‘Guernsey Gache’.
Reboard the coach for the return journey back to the pier </t>
  </si>
  <si>
    <t>PPO302</t>
  </si>
  <si>
    <t xml:space="preserve">The Guernsey Literary and Potato Peel Pie Society  </t>
  </si>
  <si>
    <t xml:space="preserve">
Experience the locations featured in the best -selling book, The Guernsey Literary and Potato Peel Pie Society, written by Mary Ann Shaffer and her niece, Annie Burrows.  
Depart the pier by coach with views of Castle Cornet and Havelet Bay, continue up the Val des Terres and proceed to the Jerbourg area of La Bouvee. Here, on the southeast cliff-top, many scenes from the book are set. See where Dawsey. Amelia &amp; Isola "lived", as well as the rutted lanes, foggy meadows, and farmhouses where the colourful characters conducted their lives. Walk to the viewpoint for splendid views of the other Channel Islands and France on a clear day where Elizabeth met her German lover Christian and watched the German warplanes flying over to drop their bombs on London. Listen to the guide recount real-life tales of heroism, triumph over adversity and sheer determination shown by the Guernsey people during the long period of German occupation. 
Re -board the coach and drive to the Little Chapel that Dawsey took Juliet to see. Built by Brother Deodat, it is now regarded as the smallest consecrated church in the world.  To impress his Bishop, Brother Deodat decided to cover the Little Chapel with many different types of shells and broken pieces of pottery.  Leaving the Little Chapel, drive down to the west coast for a local refreshment of tea or coffee and a piece of Guernsey Gache, 
Continue to White Rock Pier opposite a nearby memorial dedicated to local residents who perished in a German bombing raid on 28 June 1940. En route, see the many German fortifications as well as the Witches' Stone and Les Trepieds Dolmen that Dawsey showed Juliet. The Harbour played host to one of the darkest days in Guernsey’s history. German aircraft dropped bombs upon what they thought were vehicles carrying troops, but were actually just trucks filled with tomatoes, causing the deaths of 34 innocent civilians. After a photo stop at the memorial, re-board the coach for the return journey back to the pier.
</t>
  </si>
  <si>
    <t>PPO303</t>
  </si>
  <si>
    <t>Castle Cornet &amp; Town Walk</t>
  </si>
  <si>
    <t>Join your local guide on a walking tour of St Peter Port town, the capital of the Island of Guernsey.
The history of the town stretches back to its life as an early trading post to become a bustling port in Roman times. St Peter Port grew in prosperity during the Napoleonic wars as the population boomed with exiles fleeing from Europe and became a haven for privateers and smugglers.  Wealthy merchants built stylish Regency houses amongst the cobbled streets, narrow walkways and steep steps that make up the modern townscape. 
Castle Cornet is the Island’s premier tourist experience. Built out on a rock in Havelet Bay, it has stood guard over the natural deep-water harbour of St Peter Port for 800 years. Follow along the Castle Emplacement with your guide, a large pier built in the 19th Century making access to the castle easier.  Hear highlights of the castle’s fascinating history including tales of heroism, civil war siege and the occupation of the Island during World War 2. Then take time to explore, visiting four small museums covering the story of Castle Cornet and elements of Guernsey military &amp; RAF history. 
As you wander the ancient walls and towers, the castle’s natural environment is highlighted as a fascinating mix of formally planted gardens of herbs and vegetables alongside roses climbing ancient walls, a tiny orchard, a wildflower meadow hiding on a ledge, a camomile lawn surrounded by sweet peas and vibrant colours and a small but well-kept example of a French Partaire garden all capped by the most stunning views of the coast of Guernsey and the tiny islands of Herm, Sark and Jethou. 
After your visit to the castle, return with your guide or on your own to the Albert Pier and the ship.</t>
  </si>
  <si>
    <t>PPO304</t>
  </si>
  <si>
    <t>Candie Gardens and Sausmarez Manor</t>
  </si>
  <si>
    <t xml:space="preserve">Our walking tour takes us in to the centre of the town of St Peter Port, which has a fascinating history. A busy port since Roman times, the deep, safe anchorage and relative remoteness from France has made the town the Channel Islands’ premier port. It is a picturesque town with cobbled high streets and narrow alleys and regency buildings.  You will see the Royal Court House, the ancient seat of Guernsey’s own self governing body The States of Deliberation.  The walk will continue down through the cobbled streets of the town center, past medieval buildings to the Arcade and Market Place to view the outstanding Georgian and Regency architecture, including the Historic Town Church.
Heading out of town we arrive at Candie gardens. Guernsey Museum is set amidst this late 19th century pleasure garden on the outskirts of St Peter Port. These historic gardens were established in 1894 in the grounds of Candie House and offer excellent panoramic views over the rooftops of St. Peter Port to the neighbouring islands. The Lower Gardens were sympathetically refurbished and restored in 1998-99 and are a rare surviving example of a Victorian Public Flower Garden. You can discover a wide variety of plants from all over the world. One of Candie's restored historic greenhouses, dating to c. 1792/93.
A Statue of Queen Victoria in Imperial regalia with orb and sceptre stands at the top of the Gardens. It was unveiled on March 1st, 1900 to mark her Diamond Jubilee.  The bronze statue by the sculptor C. B. Birch, A.R.A., is a replica of those erected at Aberdeen and on the Thames Embankment. 
Your coach will take you onto the next landmark on the island – Sausmarez Manor, parts dating back to early 13th centuries. Follow the history of the du Sausmarez family, originating from Scandinavia, arriving in Guernsey in 1254 and building their legacy. One of the sons, Philip de Sausmarez was famous for circumnavigating the globe 20 years before Captain Cook and designed the first Naval uniform. 
Once you have finished your tour of the house, your coach will take you back to St Peter Port. </t>
  </si>
  <si>
    <t>Meet your guide pierside to begin your discovery of the charms of the old city of St. Malo. 
The town was named after a 6th-century monk who converted the locals to Christianity. By the 16th century, St-Malo was a flourishing trading port. Wealthy ship owners built beautiful homes here in town and in the surrounding countryside.
During you tour you will see the castle, part of the ramparts protecting the town, the town's typical streets, the house of Duchess Ann, and the cathedral.  Also get acquainted with the more famous personalities of St. Malo, such as Jacques Cartier, Duguay-Trouin, Surcouf and the well-known romantic writer Chateaubriand.
Enjoy refreshments and some free time before returning to your ship.
Note:  Moderate Activity</t>
  </si>
  <si>
    <t xml:space="preserve">Mont St. Michel is considered one of the great religious sites in all of Europe, and often compared to St. Peter's, Chartres and Durham.  First built following the appearance of Archangel Michael to the Bishop of Avranches, the abbey is constructed at the summit of an immense granite precipice 250 feet above the sea - a monument to the heyday of Norman power and influence in the world.  Mont St Michel makes its strongest impression when seen from a distance, on the approach from a 5-mile long causeway at Pontorson where Mont St. Michel joins the mainland.  Once at the abbey, your visit by foot involves numerous stairs and steep paths - yet you are rewarded with magnificent views at every juncture.  Free time is afforded to stroll the labyrinth of streets, browse the shops, and take in this magnificent architectural achievement.  Following your exploration of this great site, return to the ship along the coastal road passing small towns and traditional fishing harbors along the way. 
IMPORTANT INFORMATION FOR LE MONT SAINT MICHEL :
DUE TO NEW REGULATION FOR BUSES IN LE MONT SAINT MICHEL, the parking for coaches is situated at 700m from the shuttle buses area. Large motor coaches are not allowed to enter Le Mont St Michel anymore. Guests must be prepared to walk about 700m (approx 20-30 min walk) from parking lot to shuttle buses pick-up area. Public shuttle buses will be operated every 4-5 minutes. It takes approx 6-7 minutes to go to downhill Mont St Michel. Note that the shuttles cannot be pre-booked and guests might need to wait (waiting time will depend on the tourist crowds) before entering a shuttle bus. Note that this may affect the tour timing. Same thing for the return from Le Mont St Michel to parking lot. Please inform guest about the added walking and logistics before going on tour.
Note:  Strenuous Activity.  There is extensive walking and between 197 and 350 steps to climb at Mt St Michel, cobblestone street, &amp; 1400m walk to/from Mont St Michel.  This land experiences is not wheelchair accessible.  Comfortable walking shoes are recommended. </t>
  </si>
  <si>
    <t>Le Palais, Belle Isle, France</t>
  </si>
  <si>
    <t>Bordeaux, France</t>
  </si>
  <si>
    <t>BOD301</t>
  </si>
  <si>
    <t>Bordeaux Panoramic Tour</t>
  </si>
  <si>
    <t xml:space="preserve">Depart by coach from the ship berth for a panoramic drive of Bordeaux, city listed as UNESCO World Heritage site in 2007. This distinction recognizes the beauty and unity of style of Bordeaux's architectural heritage, which has developed harmoniously over the centuries and remained remarkably well-preserved. Your coach will take you to Bordeaux right riverbank crossing the vertical-lift bridge “Pont Chaban Delmas” inaugurated in 2013 by President François Hollande and Alain Juppé, former mayor of Bordeaux. Its main span is 110 m (361 ft) long. As of 2013, it is the longest vertical-lift bridge in Europe. You will enjoy from there one of the best views on the city’s major highlights : “the Chartrons river front’ where the wine trade has started, ‘L’Esplanade des Quinconces’ which is one of Europe’s largest squares (12 hectares) with its column commemorating French Revolution, the 18th century ‘Place de la Bourse’, the Cailhau Gate (15th). Back to Bordeaux left riverbank, continue your scenic drive with a view to the Big Bell (14th), the Palais Rohan (18th) now the City Hall, the St Andrew Cathedral (13th) where Alienor d'Aquitaine married Louis VII. Make a refreshment stop near the Grand Theatre (18th), the Bordeaux Opera built by Victor Louis in 1773. Reboard your coach and return to your awaiting ship passing by the Cité du Vin (Bordeaux New Wine Museum), a unique cultural facility where wine comes to life through an immersive, sensorial approach, all set within an evocative architectural design.
Note:  The order of sights visited may vary. </t>
  </si>
  <si>
    <t>BOD302</t>
  </si>
  <si>
    <t>Gourmet walking tour of Bordeaux</t>
  </si>
  <si>
    <t>10-11</t>
  </si>
  <si>
    <t>Take advantage of this guided walking tour of Bordeaux in the very city center to discover some local traditional specialties, like Chocolate, Canelé cake, Cheese, and of course Bordeaux wine.
Departure on foot from the ship berth for a visit of the UNESCO classified city of Bordeaux.
Walk by the Grand Theatre, built by Victor Louis in 1773, one of the most beautiful in Europe and a pure work of art from the 18th century. And continue through the old Bordeaux district towards the Parlement and Bourse squares, before reaching the cathedral Saint Andre and City Hall area.
End the tour with the luxury boutiques district, called the “triangle” by the locals, and the Quinconces square.</t>
  </si>
  <si>
    <t>BOD303</t>
  </si>
  <si>
    <t>Saint Emilion Village</t>
  </si>
  <si>
    <t>There can be no better place than Saint Emilion to start a visit. This attractive region, heartland of the Merlot grape which produces delicious and rich and round wines is listed as UNESCO worldwide heritage. The vines on the "hill with a thousand châteaux", reach right up to Saint Emilion's 13th century town walls and surrounding moat dug out of solid rock. Members of the local wine brotherhood, the Jurats, proclaim the vintage banns in much the same way as their ancestors did during the reign of Richard the Lion heart. We will visit the main monuments of the town: the Collegiale church and its magnificent cloister from the 12th century, the ramparts (12th), the market place, the monolithic church or underground church from the 9th and 12th centuries. Consecrated to the holy hermit by the Benedictine monks, it is unique in Europe for its size and represents the ultimate Christian transformation of natural caves in the cliff-face used for religious purposes from prehistoric times to the present day. Beside the church, the catacombs include a charnel house and a number of sepulchers from the 11th and 12th centuries... The Hermitage was constructed by transforming a natural grotto in which, during the 8th century, a holy man, who gave his name to the town, used to live. Strolling in the streets, we will also see the Cadene gate and the King's Tower. After the guided visit, you will have some time at leisure for shopping and independent exploration.</t>
  </si>
  <si>
    <t>BOD304</t>
  </si>
  <si>
    <t>An evening at a wine cellar in Bordeaux city center</t>
  </si>
  <si>
    <t>Meet your guide on pier and be transferred by foot to ‘Max Bordeaux’ wine gallery located ‘Cours de l’Interdance’ in the Bordeaux Golden Triangle district. Max Bordeaux is a cellar and a wine tasting room specialized in the Bordeaux classified growths. Enjoy a wine tasting commented by ‘Max Bordeaux’ sommelier. This tasting starts with a general presentation of the wine region of Bordeaux. Then, you learn how to taste wine with 3 chateaux from the most prestigious appellations to help you understand the differences between the "right bank" and the "left bank" and, of course, to recognize the different flavors you can find in the wine! «Your wine tasting will be served with cheese &amp; delicatessen.</t>
  </si>
  <si>
    <t>BOD398</t>
  </si>
  <si>
    <t>BOD399</t>
  </si>
  <si>
    <t>Cruising the North Atlantic Ocean</t>
  </si>
  <si>
    <t>Depart the port and follow the coastline with views of Castillo de San Antón now the Archeological Museum and Mendez Nuñez Gardens, the Crystal City.  You will see 
You will pass the Castillo de San Antón to reach the oldest active lighthouse in the world: The Tower of Hercules built by the Romans. Enjoy here some free time to get lost in the park and admire the monument
Already circulating along the promenade we will observe the Aquarium of A Coruña, the Museum of Humanity and the obelisk of the crystal millennium. later and from Mount San Pedro, you will see the ocean, the Tower of Hercules, a UNESCO World Heritage Site, build by the Romans and rebult in the 18th century. 
Before heading back to the ship, take a walk around the Maria Pita Square, named after the woman  who defeated Sir Francis Drake.  
Note:  Easy activity.</t>
  </si>
  <si>
    <t xml:space="preserve">Pedestrian visit to the historic center of Santiago de Compostela, a World Heritage city and the final destination of millions of pilgrims for 1,200 years. 
We will walk through its medieval streets to discover its extensive and rich cultural heritage. Pza. Del Obradoiro (Colegio de San Jerónimo, Hostal de los Reyes Católicos, Palace of Raxoi, Church of San Fructuoso, Cathedral; Pza. De Platerías (Facade of the Treasury, House of the Cabildo, source of the horses); Pza. De la Quintana (Convent of San Paio de Antealtares, Casa de la Conga, Casa de la Parra, Puerta Real and Puerta Santa) and Pza. De Azabachería (Chapel of the Corticela and Monastery of San Martín Pinario), the tour of the typical Compostelanas “ruas” (Fonseca Palace and urban “pazos”).  The Cathedral of Santiago de Compostela, one of the most important Catholic sanctuaries in Europe.  
Following your visit enjoy an aperitif in the Parador de los Reyes Católicos.  Built in 1486, the hotel, one of the oldest continuously operated hotels and considered one of the most beautiful in the world, 
Note:  Moderate activity.  </t>
  </si>
  <si>
    <t>The As Mariñas Peninsula separates the Rías de A Coruña and Betanzos, as a result of its scenic beauty, it was, throughout history, the residence of the Galician aristocracy (Pazo de Meirás). Sheltered beaches follow one another along the coast, such as Bastiagueiro and Gandarío, until we reach Betanzos, called "city of knights" for being one of the most important medieval Galician cities, land and manor of the Andrade, with very important wealth monumental such as the gothic churches of S. Francisco and Sta. María, Iglesia de Santiago or the Plaza del Campo.
In Betanzos enjoy a tasting of traditional Galician cheeses paired and accompanied with the wines of from Galicia along with local entertainment.
Note:  Moderate activity. Comfortable walking shoes are recommended.</t>
  </si>
  <si>
    <t>Leixões (Porto), Portugal</t>
  </si>
  <si>
    <t>Guimarães is considered the birthplace of Portugal because Afonso Henriques, who went on to be the first king of Portugal, was born here. It has been classified as a World Heritage site based on the originality and authenticity applied to its restoration.
Discover Guimarães, the former medieval capital of Portugal, rich in history and magnificent buildings. The historical center in the area that was within the Guimarães city walls is associated with the formation and identity of Portugal. The city still has a harmonious, well-preserved heritage that is evident in the graceful iron verandas, granite balconies and porticos, mansions, arches connecting the narrow streets, paving slabs smoothed by time, towers and cloisters. 
For a moment, you might imagine yourself to be in a mediaeval setting, where the nobility built their houses over time, such as the Mota Prego house, the Vila Flor and Toural palaces, and the many others that give Guimarães its unique atmosphere. 
Considered a “must visit” city by The New York Times for 2012. Travel through time as you visit the 15th century Dukes Palace, which houses a museum and art gallery with portraits, tapestries, fine furniture and porcelain. Walk towards the town’s center, UNESCO heritage, to discover its quiet corners, narrow streets, a former manor house and a 10th-century church situated in the main square. There will be free time to browse around and discover more about this marvelous town. On your way back to the coach, take a glimpse at the castle’s tower bearing the inscription: “Portugal was born here”.
Note:  Moderate Activity.  Comfortable walking shoes are recommended.</t>
  </si>
  <si>
    <t>Oporto is one of the oldest tourist destinations in Europe and the richness of the artistic heritage, the port wine, the vast spaces dedicated to leisure and the cultural life are just some of the reasons that invite you to visit the city!
Oporto, once a mercantile city connected to Port wine trade, stands quite variegated architecturally having medieval living side by side with modern. As you head to the city center, you will pass by Foz, an exclusive and cosmopolitan waterfront district. 
Enjoy the view of the 18th-century Clerigos tower the highest point of the town at 245 feet. Continue past Aliados Avenue towards Ribeira, the city’s most characteristic district. Here you will board one of the traditional riverboats: “The Rabelo boat” (In the past, the boats sailing in Douro River were used to carry port wine barrels from the wineries to the cellars at Vila Nova de Gaia.)
 As you cruise along the Douro passing beneath some of the many bridges, connecting the two parts of the city you will admire wonderful views of the historic district with its narrow streets, houses and buildings that slope picturesquely down towards the riverbanks. Following the cruise, you will have the opportunity to visit one of the wine cellars that holds the world-famous Port wine, which you will be able to taste before returning to the ship.</t>
  </si>
  <si>
    <t>This tour will take you to the capital of filigree - Póvoa do Lanhoso, one of the most important sites in the filigree art, for the quality of products here produced and the number of people that are dedicated to this activity.
Filigree is the Portuguese art of working gold or silver thread, transforming wires thin as hair into the most delicate of pieces, such as bracelets or necklaces, used mostly by women in the north of Portugal. This tradition is prior to Roman occupation. 
The most characteristic pieces have the shapes of heart, Maltese Cross, medallion pin, earrings, ships, and so on. These adornments are part of the woman clothing of Entre Douro e Minho region. Filigree activity passed from generation to generation.
We invite you to visit the Gold Museum, where you will get to know this fine art in detail. 
The museum displays the pieces collected by Francisco de Carvalho e Sousa during his 50 years work as a goldsmith. During this tour you will still have the opportunity to watch the whole process of creating these pieces by a craftsman. After this visit you will return to the ship.
Note:  Easy Activity</t>
  </si>
  <si>
    <t>OPO399</t>
  </si>
  <si>
    <t>WNA221004</t>
  </si>
  <si>
    <t>14-Night Porto to Bridgetown</t>
  </si>
  <si>
    <t>LIS301</t>
  </si>
  <si>
    <t>Lisbon City Tour</t>
  </si>
  <si>
    <t>Have a glimpse at Lisbon’s most popular attractions. Enjoy the magnificent view of the city and harbor from Alto do Parque Belvedere. From the comfort of your coach, you have a superb view also from the April 25th Suspension Bridge, one of the world’s longest suspension bridges connecting Lisbon to Almada. 
Driving to Belém district, you will visit the Church of the Jeronimos Monastery, a World Heritage Site and architectural masterpiece built in the 16th century. After that, your guide will lead you to the lavishly decorated Belem Tower, another World Heritage Site, Where Portuguese explorers were given a rousing send-off. Just after, the Monument to the Discoveries, built in 1960 to commemorate the 500th anniversary of the death of Prince Henry the Navigator – the mastermind behind Portugal’s voyages of exploration. It is also advisable while in Belem district to try the Typical Portuguese custard cake “Pastel de Belem”.Following the journey; experience Rossio Square, the Piccadilly Circus of Lisbon. Travel the mile-long Avenida da Liberdade, which leads to the statue of Pombal, who rebuilt the city following the devastating earthquake of 1755. A Visit to the Lisbon’s oldest quarter ‘Alfama’ is scheduled as well (a walk through the narrow-cobbled streets and typical houses of the most traditional district of Lisbon). Before finishing the tour, we will visit Baixa District (center of the city and nice shopping center) 
There will be the option of either return to the ship or remain at leisure at the city center and return by your own later on.
Note:  Moderate Activity</t>
  </si>
  <si>
    <t>LIS302</t>
  </si>
  <si>
    <t>Glazed Tiles</t>
  </si>
  <si>
    <t xml:space="preserve">Tiles (called azulejos) are everywhere in Portugal. They decorate everything from walls of churches and monasteries, to palaces, ordinary houses, park seats, fountains, shops, and railway stations. They often portray scenes from the history of the country, show its most ravishing sights, or simply serve as street signs, nameplates, or house numbers.
What we propose during this tour is to visit our National Museum of Glazed Tiles, where you will learn its history and evolution in Portugal since the 16th century to nowadays.
In the end get in a closer contact with this fine art, during a workshop of glazed tile painting, where you will get to know the different techniques used and paint your own glazed tile that will be also your very own personal Lisbon souvenir.
Note:  Easy Activity. </t>
  </si>
  <si>
    <t>LIS303</t>
  </si>
  <si>
    <t>Queluz Palace, Sintra &amp; Seaside Vistas</t>
  </si>
  <si>
    <t xml:space="preserve">The 18th-century Palace of Queluz, built in the style of Versailles, is your first destination. 
Then, see the thick forests and surreal architecture of Sintra that draw thousands of visitors each year to this old village resort nestled in the hills. After an outside view of the Royal Palace enjoy free time to visit the different monuments or to shop at the varied shops. On your return to the ship, enjoy a panoramic drive through the Portuguese coast passing by Cascais, a town best known for its early 20th-century manors, and the famous resort city of Estoril. Many famous personalities were fortunate enough to be exiled here during World War II.
Note:  Moderate Activity. </t>
  </si>
  <si>
    <t>LIS304</t>
  </si>
  <si>
    <t>Lovely Óbidos</t>
  </si>
  <si>
    <t>Following a scenic 75-minute drive through the beautiful Portuguese countryside, you will arrive at the medieval town of Óbidos for a unique experience to travel back in time. The origins of this quaint little town, 
The name "Óbidos" comes from the Latin word oppidum, meaning "citadel", or "fortified city". Archaeological excavations confirm roman occupation of the area. The town was conquered by force by the Portuguese in 1148. A century and a half later, King Diniz, passing through with his young bride, gave her the town as a present, because she had admired the ramparts twinkling like a ribbon around a bouquet of shining white houses. From then on, Óbidos was given as a wedding gift to all of Portugal’s queens. 
Your visit to Óbidos begins with a short walking tour, exploring the picturesque streets. You will visit the 17th-century Parish Church of Santa Maria, which features magnificent decorations in the famous blue and white tiles inside. From Pillory Square, your guide will explain how to continue exploring the narrow lanes independently. Head up the hill to the castle (now converted into a hotel), or explore the old lookout path on top of the wall encircling the city. Your free time in Óbidos provides an excellent opportunity to explore further, or soak up the ambience in one of the charming outdoor cafés. Also a unique opportunity to try the famous liqueur called “Ginginha”, usually we drink it in a chocolate glass. Your return to Lisbon includes a brief drive through the main streets and avenues to cross the city before arriving at the pier.</t>
  </si>
  <si>
    <t>LIS398</t>
  </si>
  <si>
    <t>LIS399</t>
  </si>
  <si>
    <t>Funchal, Madeira, Portugal</t>
  </si>
  <si>
    <t>Cristina Gouveia</t>
  </si>
  <si>
    <t>cristina.gouveia@madeiradmc.buzz</t>
  </si>
  <si>
    <t xml:space="preserve">madeira@madeiradmc.buzz </t>
  </si>
  <si>
    <t>(+351) 211 147 161</t>
  </si>
  <si>
    <t>FNC301</t>
  </si>
  <si>
    <t xml:space="preserve">Scenic Madeira </t>
  </si>
  <si>
    <t xml:space="preserve">From the quayside, pass through the centre of Funchal before climbing steeply out of town along the winding road from which there are spectacular views over the harbour!
Pass through the village of Monte (1,677ft / 550m), then up through eucalyptus and mimosa trees to Terreiro da Luta. Continue a steady climb, mountain views begin to open out just before reaching Poiso Pass
From here the views open out considerably on both sides until the road comes to an end at the summit of Pico do Areeiro (a vantage point from which there are magnificent views on a clear day.
Return to Poiso Pass and the roads winds round and stops at the Santo da Serra Golf Course, where tea or coffee and a piece of cake will be served.  
The road then continues down stopping at the viewpoint of Camões Pequeno to enjoy a view over Machico valley before returning to the port.
Note:  Easy activity. </t>
  </si>
  <si>
    <t>FNC302</t>
  </si>
  <si>
    <t>Funchal and Monte</t>
  </si>
  <si>
    <t>Transfer to the city center for a walking tour that will take you pass the Municipal Theatre and Gardens, the Cathedral Sé, the City Hall, the Municipal Square with the Sacred Art Museum, the Colegio's church (Saint John the Evangelist), the Town Hall, the city Market and the Old Town with its artistic interventions like painted doors and sculptures.
Next, board a cable car up to picturesque Monte with its twin-towered façade of the Church (18th century), a landmark throughout the city. The Monte Park or the Leite Monteiro Park is a lovely green space that has various indigenous and exotic species and some centuries-old trees. At the entrance there is a gazebo and the Virgin Spring, with a niche containing the image of Nossa Senhora do Monte (Our Lady of Monte).   
In the center of the park, there is a lake that has a map of Madeira Island carved in stone.
Back to center, we stop at a small winery, Oliveira’s, to taste some Madeira Wine, before returning to the ship.
Note:  There is uneven terrain.  Comfortable walking shoes are recommended.  As Madeira has a micro-climate, dressing in layers or wearing a light jacket is also recommended.</t>
  </si>
  <si>
    <t>FNC303</t>
  </si>
  <si>
    <t>Have some Madeira, m ’dear</t>
  </si>
  <si>
    <t>You will be greeted by our driver and Guide that will be telling you stories about the island, its history, its nature, and its people.  The day starts in town with a visit to the Blandy’s Wine Lodges where you will be given a tour and a tasting of Madeira Wine. 
Then it is time to board the van again and head West and then North passing through vineyards – which are unique as they are built in steps from the sea all the way to 2400 feet up the mountain and the vines grow in a special trellis manner, then cruising through the UNESCO World Heritage Laurissilva forest and enjoying breath-taking views.
We roll down the hill to the northern seaside town of Seixal, which some people call Hawaii, to the home of another wine producer, Terras do Avô, belonging to the Caldeira family, where you will be in awe of the view and the wines and the finger food that goes with them. Now it’s time to return to the ship!
Note:  Moderate activity.  Comfortable walking shoes are recommended.  This land experience is not wheelchair accessible.  As Madeira has a micro climate, you may wish to dress in layers or wear a light jacket.</t>
  </si>
  <si>
    <t>FNC304</t>
  </si>
  <si>
    <t>Canyoning</t>
  </si>
  <si>
    <t xml:space="preserve">Canyoning is a sport in which you follow the downward incline of a water course. You must have the proper gear for this activity that uses a set of techniques from mountaineering, swimming and climbing. 
The Canyoning in Ribeira das Cales starts at “Chão da Lagoa” in the Ecological Park of Funchal at approximately 1500 meters high. Along the route, we find 5 rappels and to overcome the obstacles, we need to walk, abseiling (rappelling), swim and jump in beautiful lakes and waterfalls. 
Note:  Vigorous activity.  Comfortable shoes and clothing is recommended.  As Madeira has a micro-climate, dressing in layers or wearing a light jacket is recommended. </t>
  </si>
  <si>
    <t>FNC398</t>
  </si>
  <si>
    <t>Canary Islands, Spain</t>
  </si>
  <si>
    <t>SCT301</t>
  </si>
  <si>
    <t>Tenerife Orientation</t>
  </si>
  <si>
    <t>From the Capital Santa Cruz you will pass the university town of La Laguna along the motorway and stop at the viewpoint El Sauzal from where you will have a fantastic view over the northern coast line and the volcano Teide.
Continue through the Orotava Valley with its wide banana plantations and reach La Orotava where you will visit the old town with its typical Canary architecture and famous wooden balcony houses. After that you will have some free time in Puerto de la Cruz, fisherman’s village. 
Note:  Easy Activity.  This land experience is not wheelchair accessible.  Comfortable walking shoes are recommended a there is walking over cobbled pathways.</t>
  </si>
  <si>
    <t>SCT302</t>
  </si>
  <si>
    <t>Culture and Wine</t>
  </si>
  <si>
    <t xml:space="preserve">Today´s excursion will take you to the eastern peak of Tenerife. First you will visit La Laguna, former capital of the island and today university town. The entire historic center has been declared UNESCO World Heritage Site. The old town offers many historically and architecturally interesting buildings
Passing the capital Santa Cruz and its harbor you will reach San Andrés with its white sand beach „Las Teresitas“. From here you will ascend to the mountains of Anaga. Winding roads with spectacular views will lead you to the little fisherman`s village of Taganana.  Cross the deep Mercedes forest with its viewpoints Pico del Inglés and Cruz del Carmen. 
In the fruitful Valle de Guerra you will then visit a winery where you will learn some interesting facts about the local wine production. They will also show you how to prepare the Canary “mojo” sauce and of course you can taste some of the wine together with some typical tapas.
Moderate Activity.  Comfortable walking shoes are recommended.  This experience is not wheelchair accessible. </t>
  </si>
  <si>
    <t>SCT398</t>
  </si>
  <si>
    <t>Tropic of Cancer Crossing</t>
  </si>
  <si>
    <t>Castries, St. Lucia</t>
  </si>
  <si>
    <t>COX &amp; CO</t>
  </si>
  <si>
    <t>Tracey Elliot</t>
  </si>
  <si>
    <t>telliot@coxcoltd.com</t>
  </si>
  <si>
    <t>prleonce@coxcoltd.com</t>
  </si>
  <si>
    <t>(758) 285 8616</t>
  </si>
  <si>
    <t>CST315</t>
  </si>
  <si>
    <t>Scenes of St. Lucia</t>
  </si>
  <si>
    <t>12-19</t>
  </si>
  <si>
    <t xml:space="preserve">Enjoy a snap shot of this scenic island.  Drive through the historic Morne Fortune, Visit and 150 year old Colonial House, walk through the famous Marigot and spend time at Plantation estate house surrounded by tropical gardens.
Depart Castries Harbor for a drive through the capital city and up to Morne Fortune for time spent at St. Marks, a 150 year old colonial home. Enjoy a guided tour throughout the house and a view of the Caribbean Sea and Castries Harbor, whilst enjoying a selection of local snacks and a refreshment. Your tour continues on for a scenic drive through the Cul De Sac Valley to the famous Marigot Bay which has been featured in movies such as the original Dr. Doolittle and Fire Power. After your time at the viewpoint, your tour continues as you drive down to the bay. Spend time walking along the boardwalk, shops and Café. Depart Marigot Bay for a drive to an 18th century plantation estate house surrounded by a lush tropical garden.  Walk around the gardens and see the creative ceramic and silk screening work of the owner Michelle Elliot, St. Lucian artiste.  Enjoy a local refreshment and treat before boarding your bus and heading back to the Castries Harbor and return to ship.  
Additional Notes:
All guests participating in this tour must be in good health and physical condition and not suffering from Heart, Respiratory, back, leg, hip or neck conditions. Children on tour must be under the guidance of their guardian/parent at all times throughout the tour. Persons prone to motion sickness are required to take the necessary precautions prior to the tour as the roads are winding and bumpy. Buses are Japanese style 15 or 30 seaters equipped with seatbelts. Buses are smaller is size, seats are smaller, space and leg room is limited. 
Tour Timing Itinerary may vary depending on traffic on the day.
</t>
  </si>
  <si>
    <t>CST316</t>
  </si>
  <si>
    <t xml:space="preserve">Touch the Iconic Pitons – St. Lucia’s UNESCO World Heritage Site  </t>
  </si>
  <si>
    <t xml:space="preserve">St. Lucia’s crowning glory is without a doubt, its towering Piton mountains. So glorious in their unspoiled centuries-old beauty, they have been designated a UNESCO World Heritage Site.
Your day discovering the unparalleled majesty of St. Lucia’s spectacular nature starts with a picturesque drive to the island’s west coast and to the area of Soufriere, where nearby, the Tet Paul Nature Trail starts. If you thought the scenery up to this point was great, it becomes even more impressive on the trail. 
This hiking experience has you navigating your way up grand stairways that wind through the lush rainforest and past viewpoints that offer spectacular vistas that include Jalousie Bay and St. Lucia’s iconic peaks – the Gros and Petit Pitons. Returning to the main entrance, enjoy some complimentary drinks and snacks before rejoining your coach for the short drive to the lovely Toraille Waterfall. Just when you think it couldn’t get any better, you will find yourself sublimely immersed in the heavenly setting of this natural wonder and its pristine cascade of water. 
Following your respite at the waterfall, it’s time to travel back to the Castries Port and return to ship. 
Special Note: This tour includes approximately 90-minutes of moderate walking that includes some steps and uneven natural surfaces. The tour is not available to wheelchair guests or those with walking difficulties. Participants should be in reasonably good physical condition. We recommend wearing weather appropriate comfortable clothing; flat walking shoes with a non-slip sole; a sun cap; sunglasses; sunscreen and insect repellent. All children on tour should be under the guidance of their guardian/parent at all times. </t>
  </si>
  <si>
    <t>CST317</t>
  </si>
  <si>
    <t>Rainforest Aerial Tram Experience &amp; Iconic Stony Hill Great House Visit.</t>
  </si>
  <si>
    <t>A unique experience awaits you on this tour that has you riding high above St. Lucia’s lush rainforest and later, visiting the iconic Stony Hill Great House.
Hop aboard your coach at the pier and head off on a scenic drive that winds through Morne Fortune and small rural communities nestled within lush tropical vegetation. Arriving at the Rainforest Sky Ride Park, a 1,250-acre reserve, an expert nature guide will greet you and share a short introductory video that explains the origins of the Rainforest Aerial Tram and what awaits you. Following that, board your eight-person gondola and start your trip along the 6,200 feet of cable that has you suspended up to 125 feet above the ground below. On the outbound portion of your trip, your gondola travels through the lower and intermediate levels of the rainforest, while on  the return, the excitement builds as you soar through the upper levels of this incredible ecosystem. 
During your experience in the park, there is also the opportunity to access the canopy via a pulley system that requires minimal physical effort and at the same time, preserves the beauty of the rainforest. You may also take part in an optional 20-minute guided nature walk over a fern loop trail that travels over the luxuriant forest floor. 
Following your incredible experience exploring the rainforest, re-board your coach and make the scenic drive to Stony Hill Great House, a privately-owned home in the north of St. Lucia. Surrounded by 1 ½ acres of meticulously landscaped tropical gardens, it offers stunning views. A guided tour of the grounds highlights the orchid house, perfume trees, waterfall, ponds and the flower and cactus beds. Afterwards, for your added enjoyment, you are treated to a steel pan performance on the home’s veranda while sipping on refreshing fruit juice and tasting some local delicacies. When your visit concludes, drive back to the ship. 
Special Note: This tour is primarily seated. There is approximately 1-hour of easy walking/standing. The tour is not available to wheelchair guests. We recommend wearing weather appropriate comfortable clothing; flat walking shoes with a non-slip sole; a sun cap; sunglasses, sunscreen and insect repellant.</t>
  </si>
  <si>
    <t>CST318</t>
  </si>
  <si>
    <t>Let’s Make Chocolate &amp; Rum Tasting</t>
  </si>
  <si>
    <t xml:space="preserve">The tree to bar chocolate class at Howelton Estate, features the use of Saint Lucia's trinitario cocoa beans. The class begins with manual grinding of cocoa nibs grown on island.  A mortar &amp; pestle grind nibs until they transform into liquefied chocolate. Add in personal touches of desired flavours along the way, which makes each chocolate a unique signature bar. There is a 20 minute cooling down period after it has been put into its mold. Take in the amazing views of the city, whilst enjoying a beverage from the Cellar Bar or browsing the duty free gift shop among other options. After the break, class resumes and the end result is a beautiful 50 gram dark chocolate bar that is foil wrapped and taken home as perhaps the most distinctive souvenir of Saint Lucia. Your tour continues as you drive to the Island’s only Rum Distillery. Here you will see how this heart-warming nectar is produced. The guided tour includes a video presentation and afterwards you’ll see how a village street, spice market and carnival, have been recreated to give an insight into the lifestyle and spirit of St. Lucians. Enjoy a mini master class and tasting of finished products at the distillery’s laboratory. Have the opportunity of purchasing locally made rum products before you take a drive to the famous Marigot Bay known for its role in movies such as the original Dr. Doo Little starring Rex Harrison. Overlook one of the most beautiful bays in the Caribbean. Drive back to the Castries Harbor and return to ship. 
Additional Notes:
All guests participating in this tour must be in good health and physical condition and not suffering from Heart, Respiratory, back, leg, hip or neck conditions. Children on tour must be under the guidance of their guardian/parent at all times throughout the tour. Persons prone to motion sickness are required to take the necessary precautions prior to the tour as the roads are winding and bumpy. Buses are Japanese style 15 or 30 seaters equipped with seatbelts. Buses are smaller is size, seats are smaller, space and leg room is limited. 
Tour Timing Itinerary may vary depending on traffic on the day. 
</t>
  </si>
  <si>
    <t>CST319</t>
  </si>
  <si>
    <t>Deep Sea Sport Fishing</t>
  </si>
  <si>
    <t>2-8</t>
  </si>
  <si>
    <t xml:space="preserve">Enjoy an exciting day of fishing in the waters of St. Lucia!
Depart the Castries Harbor aboard a fully-equipped sport fishing Bertram boat, cruising approximately 3-4 miles off the Northern West coast. Out on the water you will try your hand at catching either blue or white marlin, sailfish, dorado, tuna, wahoo and other varieties. Take turns in the chair, rotating, feeling the thrill of the hunt as novices and experts alike will be thrilled with the fishing experience in St. Lucian waters as the captain and crew are on board to show you the ropes. Depart fishing site for cruise back to the Castries Harbor and ship.  
NOTE:  We cannot guarantee that fish will be caught. Minimum age is 15 years; maximum weight is 300 lbs.  Fishing gear and bait are included. Pregnant women and guests with heart/respiratory conditions are not permitted. Guests will walk a short distance from the ship to where the boat is berthed. Be advised that your catch cannot be brought back on board the ship.  Any guest prone to motion sickness, please take necessary precautions prior to your excursion.
</t>
  </si>
  <si>
    <t>Pitons Bay for sunset (17:44)</t>
  </si>
  <si>
    <t>Bridgetown, Barbados</t>
  </si>
  <si>
    <t>FOSTER &amp; INCE</t>
  </si>
  <si>
    <t>Martin Ince</t>
  </si>
  <si>
    <t>mince@foster-ince.com</t>
  </si>
  <si>
    <t>msugrim@foster-ince.com</t>
  </si>
  <si>
    <t>WNA221018</t>
  </si>
  <si>
    <t>9-Night Bridgetown to Colon</t>
  </si>
  <si>
    <t>St Georges, Grenada</t>
  </si>
  <si>
    <t>HUGGINS &amp; CO</t>
  </si>
  <si>
    <t>Cheryl Mason</t>
  </si>
  <si>
    <t>clevine@hugginsgrenada.com</t>
  </si>
  <si>
    <t>kcalder@hugginsgrenada.com</t>
  </si>
  <si>
    <t>(473)-440-2032 ext 2307</t>
  </si>
  <si>
    <t>Bonaire, Netherlands Antilles</t>
  </si>
  <si>
    <t>Willemstad, Curacao, NA</t>
  </si>
  <si>
    <t>Cruising the Caribbean Sea</t>
  </si>
  <si>
    <t>Barranquilla, Colombia</t>
  </si>
  <si>
    <t>Cartagena, Colombia</t>
  </si>
  <si>
    <t>San Blas Islands, Panama</t>
  </si>
  <si>
    <t>COLON 2000</t>
  </si>
  <si>
    <t>Allan Schachtel</t>
  </si>
  <si>
    <t xml:space="preserve">allan@colon2000.com </t>
  </si>
  <si>
    <t>Colon, Panama</t>
  </si>
  <si>
    <t>ONX301</t>
  </si>
  <si>
    <t>Panama Canal Expansion: Agua Clara Locks</t>
  </si>
  <si>
    <t>6-11</t>
  </si>
  <si>
    <t xml:space="preserve">Hailed as a major feat of early 20th-century civil engineering and one of the most testing building projects ever undertaken, the Panama Canal served to revolutionize global shipping when it was inaugurated after 10 solid years of construction work in 1914. Removing the need to navigate either around the notoriously hazardous Cape Horn in the south of Chile or the equally tricky Strait of Magellan, the 48-mile ship canal provided an easily navigable link between the Atlantic and Pacific Oceans via the Caribbean Sea. Your trip to this iconic structure begins with a short drive to the waterway’s Expansion Observatory Platform to learn a little about the current construction project that aims to add capacities for a larger shipping lane by building a new and bigger set of locks. This experience at the canal will give you the opportunity to see the former Canal Zone, residential and military facilities that were built by USA at the beginning of the last century. Your fascinating tour of the Panama Canal then comes to a close with your return to the ship.  </t>
  </si>
  <si>
    <t>ONX302</t>
  </si>
  <si>
    <t>Fort San Lorenzo UNESCO World Heritage Site &amp; Canal Locks</t>
  </si>
  <si>
    <t>This tour combines a visit to the over 400-year-old Spanish ruins of Fort San Lorenzo, declared by UNESCO a World Heritage Site, with the lush ambiance of Natural Tropical Forest and a visit to view the gargantuan ships that make their way through the New Panama Canal Locks’ (expansion) chambers where the ships seem to be a mere arm’s length away. Within minutes of departing the pier, your air-conditioned vehicle will proceed to the former US Army Base of Fort Sherman through the jungle training areas, which were active until April of 1999.  Continuing your drive through dense tropical forest you will reach the remote Fort San Lorenzo.  Your guide will offer details of the immense amount of history found on this spot.  The Spaniard built this Fort in the 16th century to defend their well-known gold trail and they were very successful until the Fort was ransacked by the infamous Welsh Captain Henry Morgan. After your visit to Fort San Lorenzo, you will have the opportunity to visit the Agua Clara Visitor Center of the Panama Canal (New Locks observation area). Spend approximately 60 minutes observing the locks in operation. Your guide explains the engineering feat required to move ships over a continental divide that separates two oceans.
NOTE: Itinerary may operate in reverse order; seeing transiting ships can not be guaranteed.</t>
  </si>
  <si>
    <t>ONX398</t>
  </si>
  <si>
    <t>ONX399</t>
  </si>
  <si>
    <t>Gatun Lake, Panama Canal</t>
  </si>
  <si>
    <t>GYC501PST-DBL</t>
  </si>
  <si>
    <t>Panama City Immersion</t>
  </si>
  <si>
    <t xml:space="preserve">Arrival Day: Welcome to Panama City!
On this day, you will arrive to Colon Port (Colon 2000 Port) where you will be received (meet &amp; great) to start with your POST Program in Panama City. Will visit the Frank Gehry Bio Museum - the legendary architect’s only masterpiece in Latin America - with its wildly asymmetric design reflects the tale of the Panama Isthmus rising from the blue sea to connect two continents’ millennia ago. Inside, an audio-guided tour takes you through 8 galleries chronicling this epic event and how it forever changed the planet’s biodiversity. Enjoy a local lunch before heading to your hotel where you will spend the next 2 nights; Hilton Panama Hotel.
Once you arrive to Hotel you will proceed with check-in and get some free time at your room to rest and re-fresh. At 7pm dinner will be available at Niba’s Restaurant in the L2 Floor of the Hotel. You will enjoy a 3-course meal with some drinks for your first night at Panama City; cheers for a fun POST extension Program in Panama City!
Afterwards, you will go back to your room for overnight stay at Hilton Hotel.
Day 2: Explore &amp; Discover Panama City!
7:00am; Breakfast at Hotel
Day will start with a pick-up at 8:30am from Hotel
We will go to Old Panama: City that was founded in 1519 and destroyed by the infamous Welsh Captain Henry Morgan in 1671. You will see the ruins of the churches and convents, colonial palaces, bridges and military buildings that attest to the grandiose past of Old Panama. After experiencing this unique UNESCO World Heritage site, you will enjoy a panoramic tour of Modern Panama City, get to know the modern city, its skyline, the unique developments, and history behind of this amazing city. After this panoramic experience, continue to Casco Antiguo, the old colonial city. Casco Antiguo displays a mix of architectural styles, which in turn reflect the cultural diversity of the country. Caribbean, Republican, Art Deco, French and Colonial architecture mix in this historic area. Participate on a lunch at La Azotea Restaurant in Colonial Panama where you will be able to taste the fusion flavors that the restaurant offers. You will enjoy a 3-course meal with beverages while enjoying an amazing view of Panama Skylike and Colonial City.
Following Lunch, a guided tour of Colonial Panama will take place. During your walking tour you will see the Metropolitan Cathedral, Plaza Esteban Huertas, Plaza de Francia and the National Theater among other buildings and monuments. Take advantage of a free time to explore around by your own and get the opportunity to shop in one of the many stores of the area; you can look for unique Panamanian handicrafts, local souvenirs or fine items from the destination.
You will arrive to the Hotel to get some rest and refresh before your dinner experience for a proper final night in Panama City! At 7:30pm you will be picked-up to participate on dinner at Maito Restaurant: with an authentic and captivating atmosphere, Maito recounts all the culinary influences that have been in Panama. Here is where Mario Castrellón, the Chef, experiments without restraint and with all his creativity with the best products of the country, which have not been traditionally used in Panamanian urban cuisine. This restaurant is recognized as one of Latin America’s 50 Best Restaurants (#30).
Afterwards, you will go back to your room for overnight stay at Hilton Hotel.
Day 3: Departure Day!
6:30am to 10:30am; Breakfast available at Hotel
Latest time for Check-out at Hotel is at 12:00md (please make sure you do check-out before that time).
Departure transfer will be coordinated depending on your flight, so you can be transferred to Tocumen International Airport (PTY) to catch your flight back Home.
** timings are only as example. Final timings will depend on each guest’s departure information and flight details. </t>
  </si>
  <si>
    <t>GYC501PST-SGL</t>
  </si>
  <si>
    <t>WNA221027</t>
  </si>
  <si>
    <t>9-Night Colon to Balboa</t>
  </si>
  <si>
    <t>GYC501PRE-DBL</t>
  </si>
  <si>
    <t xml:space="preserve">Arrival Day: Welcome to Panama City!
On this day, you will arrive to Tocumen International Airport (PTY), you will be received at Airport and transfer to Hilton Hotel in Panama City (meet &amp; great). Once you arrive to Hotel you will proceed with check-in and get some free time at your room to rest and re-fresh. At 7pm dinner will be available at Niba’s Restaurant in the L2 Floor of the Hotel. You will enjoy a 3-course meal with some drinks for your first night at Panama City; cheers for a fun PRE extension Program in Panama City!
Afterwards, you will go back to your room for overnight stay at Hilton Hotel.
Day 2: Explore &amp; Discover Panama City!
7:00am; Breakfast at Hotel
Day will start with a pick-up at 8:30am from Hotel
We will go to Old Panama: City that was founded in 1519 and destroyed by the infamous Welsh Captain Henry Morgan in 1671. You will see the ruins of the churches and convents, colonial palaces, bridges and military buildings that attest to the grandiose past of Old Panama. After experiencing this unique UNESCO World Heritage site, you will enjoy a panoramic tour of Modern Panama City, get to know the modern city, its skyline, the unique developments, and history behind of this amazing city. After this panoramic experience, continue to Casco Antiguo, the old colonial city. Casco Antiguo displays a mix of architectural styles, which in turn reflect the cultural diversity of the country. Caribbean, Republican, Art Deco, French and Colonial architecture mix in this historic area. Participate on a lunch at La Azotea Restaurant in Colonial Panama where you will be able to taste the fusion flavors that the restaurant offers. You will enjoy a 3-course meal with beverages while enjoying an amazing view of Panama Skylike and Colonial City.
Following Lunch, a guided tour of Colonial Panama will take place. During your walking tour you will see the Metropolitan Cathedral, Plaza Esteban Huertas, Plaza de Francia and the National Theater among other buildings and monuments. Take advantage of a free time to explore around by your own and get the opportunity to shop in one of the many stores of the area; you can look for unique Panamanian handicrafts, local souvenirs or fine items from the destination.
You will arrive to the Hotel to get some rest and refresh before your dinner experience for a proper final night in Panama City! At 7:30pm you will be picked-up to participate on dinner at Maito Restaurant: with an authentic and captivating atmosphere, Maito recounts all the culinary influences that have been in Panama. Here is where Mario Castrellón, the Chef, experiments without restraint and with all his creativity with the best products of the country, which have not been traditionally used in Panamanian urban cuisine. This restaurant is recognized as one of Latin America’s 50 Best Restaurants (#30).
Afterwards, you will go back to your room for overnight stay at Hilton Hotel.
Day 3: Departure Day and Board your Ship in Panama City Port!
8:00am; Breakfast at Hotel
Day will start with a pick-up at 9:00am from hotel (please make sure you do check-out before that time).
Visit the Frank Gehry Bio Museum - the legendary architect’s only masterpiece in Latin America - with its wildly asymmetric design reflects the tale of the Panama Isthmus rising from the blue sea to connect two continents’ millennia ago. Inside, an audio-guided tour takes you through 8 galleries chronicling this epic event and how it forever changed the planet’s biodiversity. Enjoy a local lunch before heading to your Port and boarding your Cruise Ship for the Itinerary out of Colon/Panama.
Arrival at Colon Port at 2:30pm for your check-in process and board your Ship! </t>
  </si>
  <si>
    <t>GYC501PRE-SGL</t>
  </si>
  <si>
    <t>GYC301</t>
  </si>
  <si>
    <t xml:space="preserve">Best of Panama </t>
  </si>
  <si>
    <t>8-13</t>
  </si>
  <si>
    <t>Cruise through the rainforest on a 75-minute drive to the Gamboa Hotel on the Rainforest. With over 50,000 acres of pristine rainforest, this natural gem hosts an incredible variety of mammals, birds, reptiles, and amphibians. After your trip arrive at Gatun Lake and board your motor-launch. During the one-hour cruise your guide explains the rainforest ecosystem and points out sights of interest. After your guided tour of the lake, you will encounter the Embera Indians. This tribe still lives in harmony with their natural surroundings in the rainforest. After meeting the Embera and witnessing their performances, you will have the opportunity to purchase native handcrafts. Leave the Embera village and continue to the New Locks observation area of the Panama Canal. Your guide explains the engineering feat required to move ships over a continental divide that separates two oceans. After witnessing the locks in action, board your transportation for the drive to the ship.
NOTE: Itinerary may operate in reverse order; seeing transiting ships can not be guaranteed.</t>
  </si>
  <si>
    <t>GYC302</t>
  </si>
  <si>
    <t>Panama Canal Expansion: Past &amp; Future</t>
  </si>
  <si>
    <t>Discover the workings of one of the most incredible engineering marvels in the world: the Panama Canal. Your tour begins at Miraflores Locks, where you'll see how the canal works up-close. You'll learn about this incredible engineering marvel, before your journey to the Expansion Observatory Platform where you'll learn about the canal expansion that includes two lock complexes, one on the Pacific, one on the Atlantic; excavation of new channels; and the deepening and widening of existing channels.
NOTE: Itinerary may operate in reverse order; seeing transiting ships can not be guaranteed.</t>
  </si>
  <si>
    <t>GYC303</t>
  </si>
  <si>
    <t>Panama Canal Transit</t>
  </si>
  <si>
    <t>Amador (Panama City), Panama</t>
  </si>
  <si>
    <t>AMD306</t>
  </si>
  <si>
    <t>Colonial Panama by Night</t>
  </si>
  <si>
    <t>Board your air-conditioned transportation and get ready to explore Colonial Panama by Night! This tour lets you experience Panama while onboard of your transportation and a guided walking tour. Arrive at Casco Antiguo, the old colonial city. Casco Antiguo displays a mix of architectural styles, which in turn reflect the cultural diversity of the country. At this amazing site, you’ll have a stop to enjoy a dinner at a local restaurant which features views of the Panama bay and Colonial Panama highlights! after dinner, you will head back to your Ship in Fuerte Amador,
Dinner at Restaurant Includes: 3-course meal to choose from a fixed menu (appetizer, main course &amp; dessert) + 2 beverages (alcoholic or non-alcoholic). Guests will be provided with alternative options for the dishes.</t>
  </si>
  <si>
    <t>AMD301</t>
  </si>
  <si>
    <t>Panama City &amp; Miraflores Locks</t>
  </si>
  <si>
    <t xml:space="preserve">Celebrate the cultural and historic significance of ancient Panama on a guided tour that highlights the country's main city together with the 8th wonder of the world, the Panama Canal! After boarding your motor coach for the 45-minute drive, you’ll make your way to the Miraflores Locks Visitors Center. In here take the opportunity to pause and view the gargantuan ships that make their way through the Panama Canal Museum and visit the four exhibition halls, organized by themes that constitute the heart of this center. Next, you will head to the nearby IMAX Theater to enjoy an informational rich canal documentary “The Panama Canal: A Land Divided – A World United” narrated by Morgan Freeman. The film takes you through the locks and mechanical operations of the Panama Canal; it sweeps you from the days when Conquistadores struggled through a water-soaked quagmire, to the American engineering achievement that revolutionized shipping and tropical medicine. After observing this amazing feat, you’ll re-board your coach for a Panoramic and guided tour through Panama City; celebrate the cultural and historic significance of ancient Panama on a panoramic tour that highlights the country's glorious beginnings and tragic past. These panoramic visits will include not only the Modern Panama City and highlights but also the charming Casco Antiguo or Colonial Panama, an old colonial city founded in 1673 and now a UNESCO world heritage site.
NOTE: order of the tour can vary depending on the operational needs. Seeing transiting vessels at the Miraflores Locks cannot be guaranteed as it is subject to the Panama Canal operation. </t>
  </si>
  <si>
    <t>AMD302</t>
  </si>
  <si>
    <t>Authentic Embera Indian Village Experience</t>
  </si>
  <si>
    <t>Step aboard your motor coach which will feel more like a time machine as you travel back more than 600 years to a Central America only a few ever experience. This is a journey into the lives of the Emberá Native Tribe—a proud people who maintain their traditions and lifestyle as it was before the Spaniards colonized Panama. A knowledgeable guide will give you an overview of Panama on the way to the jungles of the Central Region and share the history and customs of the Emberá Natives who are the keepers of the rain forest and the Chagres River. When you arrive at the Chagres National Park, you will leave the comfort of your vehicle to board a dug-out canoe that will take you to the Emberá village. Although far from luxurious, the dug-outs are sturdy craft which were critical in the conquering of the jungle and in establishing supply lines for both Natives and Spaniards. After motoring upriver, you will see the village emerge from the jungle as if by magic. Keep your eyes open along the way, as the region offers abundant wildlife that is particularly active along the river’s edge. In the village, the Chief will welcome you with traditional Emberá hospitality. A series of dances have been arranged to add to this cultural exchange. Feel free to wander through the village, ask questions and interact with these quiet people. As you will be guests in their home, a commonsense approach and sensitivity to their privacy is appreciated. The Emberá people are spectacular craftspeople and produce beautiful items available for purchase as souvenirs or keepsakes of this unique experience.</t>
  </si>
  <si>
    <t>AMD303</t>
  </si>
  <si>
    <t>Kayak Experience at Gatun Lake</t>
  </si>
  <si>
    <t xml:space="preserve">During the building of the Canal by the United States, the plan arose to create a lake making the construction easier because lifting the water level excavations did not have to be that profund. Already in these early days the awareness existed of the importance of ecology in the Panama Canal because it depends largely on rainwater for its operation; therefore, the watershed of the Panama Canal has always been protected.  This adventure starts with boarding your air-conditioned coach and transferring to the Gamboa Resort located in the Rainforest. Upon your arrival you will board your kayak, get your needed equipment, and start this kayaking adventure on the Gatun Lake of the Panama Canal.
This is a great tour for the most adventurous and physically able passengers. Nature is the most common sight in the area where wildlife is abundant. The tour will include a Kayak ride around the widlife of Gatun Lake, and also an ecological hike through the rainforest. </t>
  </si>
  <si>
    <t>AMD304</t>
  </si>
  <si>
    <t xml:space="preserve">Rainforest Experience </t>
  </si>
  <si>
    <t>Natural adventure of sight and sound, combined with the thrill of speeding through the Panama Canal next to the mighty ships transiting this man-made wonder!! A unique ecological experience that combines cruising through the Gatun Lake with an Aerial Tram experience in the middle of the rainforest. After an exhilarating 30-minute ride at high-speed right through the heart of the Panama Canal, the boat will slow down and enter the labyrinth of jungle-covered islands of Lake Gatun. In this protected area the wildlife is plentiful, and you are likely to encounter capuchin monkeys, 3-toed sloth, howler monkeys, various kinds of toucans and other bird life as well as caimans, crocodiles, turtles and wealth of butterflies. This is an exceptional place to experience the sights and sounds of the jungle up closed. Our trained naturalist guides will ensure that you have an outstanding nature experience by tracing the wildlife as well as educating you about it and its habitat throughout this exceptional jungle and canal adventure. Afterwards, will continue to the Tram Experience; In the midst of the 55,000-acre Soberania National Park, the Aerial Tram allows you to discover the secrets of the upper forest canopy. The Tram takes you from the shadowy forest floor through the understory and into the sun-drenched canopy. Take in a bird's-eye view of a thousand hues of green, interspersed with the fluorescent exclamation points of flowering trees. Stop at the frog exhibit, butterfly and orchid exhibitions to see and hear creatures in a natural setting..</t>
  </si>
  <si>
    <t>AMD305</t>
  </si>
  <si>
    <t>Zipline at Panama’s Rainforest</t>
  </si>
  <si>
    <t>Be part of an exciting adventure that lifts you to the treetops through a series of cables, enjoying the wonders of nature from an incredible, and completely safe, point of view! Slide through the treetops of the tropical forest and admire the most incredible collection of natural landscapes bordering the Panama Canal and Soberanía National Park. Enjoy a different view of the Panama Canal and the Chagres River across 1.4 kilometers of length divided into 10 cables and 13 platforms. You will discover an unknown world and a fascinating perspective of life that you never thought would exist. The wildlife among treetops is abundant and varied, being possible to appreciate with a little luck: Howler monkeys, White faced capuchin monkeys, and birds like the Keel billed Toucan. During the tour, you will be able to enjoy the rainforest that surrounds the Gamboa Area; be pending to your guide’s commentary during the hike as you will be able to learn more about the Ecology of this region.</t>
  </si>
  <si>
    <t>AMD398</t>
  </si>
  <si>
    <t>AMD399</t>
  </si>
  <si>
    <t>Cruising the North Pacific Ocean</t>
  </si>
  <si>
    <t>Quepos, Costa Rica</t>
  </si>
  <si>
    <t>SWISS TRAVEL</t>
  </si>
  <si>
    <t>Berny Aguero</t>
  </si>
  <si>
    <t>berny.aguero@swisstravelcr.com</t>
  </si>
  <si>
    <t>cruceros@swisstravelcr.com</t>
  </si>
  <si>
    <t>(+506) 2282 4898</t>
  </si>
  <si>
    <t>QPS301</t>
  </si>
  <si>
    <t>Zip Lining Canopy Tour</t>
  </si>
  <si>
    <t>15-16</t>
  </si>
  <si>
    <t>Imagine yourself soaring high above the jungle floor as you fly through treetops, amongst some of the most beautiful flora and fauna in the Costa Rican rainforest!
Our Canopy Tour is an exciting adventure that can be enjoyed by people of all ages. You will fly for a mile over the jungle canopy suspended on solid steel cables attached to a personal, high-tech, lightweight harness.
During your journey, you will stop and rest at 16 strategically located platforms and 12 cables where you are most likely see the surrounding wildlife. Many of these platforms are almost 100 feet high, nestled in the trunks and branches of trees that are centuries old.
Our staff of professionally trained guides shows guests the abundant wildlife along the way; including Titi monkeys, two and three toed sloths, poison dart frogs, iguanas and toucans.
The exhilaration of a zip line is, most likely, unlike anything you have ever experienced.</t>
  </si>
  <si>
    <t>QPS302</t>
  </si>
  <si>
    <t>Traditional Culinary Experience</t>
  </si>
  <si>
    <t>Experience a fun and informative tour of local cuisine; learn where the organic ingredients come from, how dishes are prepared, and how to recreate recipes at home.  
Once in the small town of Londres, at a private ranch and dining area, you will be greeted by the team. They will proceed to guide you through the garden to pick out some finishing flavors, colors and textures for your meal. Now, to the preparation guided by their expert local cooks. 
Participate in the kitchen and experience the process of making corn tortillas by hand, exotic “ceviches” with plantain, rice cooked the old-fashioned way, chicken in a hearty tomato sauce, “picadillos” and more. 
Once you sit down for your meal, not only will your appetite be satiated but also your curiosity for Costa Rican local flavors. Let your imagination soar on how to recreate at home with your own seasonal ingredients. 
There will be leisure time available for you to explore the ranch.</t>
  </si>
  <si>
    <t>QPS303</t>
  </si>
  <si>
    <t>Scenic Drive &amp; Beach Break at Manuel Antonio</t>
  </si>
  <si>
    <t>As a tropical inlet backed by rainforest, Quepos is a small booming harbor town famous for being one of the best places in the world for big-game sport fishing as well as the gateway to Manuel Antonio National Park… considered the ”jewel of the national parks” in Costa Rica.
Many versions of history in the Americas will reference European as “discoverers” of various regions, but of course, there were natives first. When the Spanish first laid eyes on this spectacular coast, its natives were the Quepo or Quepoa, said to be a warlike people who had migrated here from the Amazon River region of Colombia between 900 and 950 A.D
Your sightseeing drive will start passing through the American Zone, a very important part of the Quepos economy history; learn about how this beautiful town, changed greatly as the banana industry and the United Fruit Company developed the land for their benefit. They built a railroad and a huge port to conduct business. People from around the country, and even other countries, traveled there for economic opportunity.
After the fall of the banana plantation industry that laid the foundations for the port, Quepos replaced its former industry with ecotourism and other important crops like palm oil.
As you drive south along the Pacific coast, you will observe vast forests of palm trees stretch for miles along the highway.
These immense plantations are African Palms, and their oil production is one of the largest agricultural industries in Costa Rica. Palm oil is the world’s most consumed vegetable oil. The oil extracted from palm oil kernels is used around the world in products ranging from candy and cosmetics to candles, cooking oil, industrial lubricants and even biofuels.
Finally, your next destination will be Manuel Antonio, a paradise that mixes lovely white sand b eaches, rain forest, clear water and wildlife. Manuel Antonio Beach is listed on Trip Advisor (Travellers Choice) as one of the best beaches in Central America.
Pick out your favorite spot, have fun, relax and enjoy your time under a palm with cold drink and some delicious tropical fruits, have some time at leisure to walk and explore along the beach</t>
  </si>
  <si>
    <t>QPS304</t>
  </si>
  <si>
    <t>Rainforest Horseback Riding, Cascades &amp; BBQ</t>
  </si>
  <si>
    <t>This is an excursion for adrenaline lovers. You will be picked up at La Marina and go to the property where you will start your horseback riding tour.
During the 30-minute drive to Londres - where the tour starts - your guide will give you an interesting briefing about the history of Quepos.
Once you reach Londres you will set foot on a picturesque property that has bathrooms, stables, a corral and an open air waiting area. You will receive riding instructions, safety tips and practice time, before heading out to explore the rainforest.
This Manuel Antonio tour will allow you to uncover the exotic secrets that lie within this secondary rainforest.
The maximum altitude of this area is 1,900 feet. You will ride through the mountains without reaching the mountaintop. Your horse ride lasts about 2.5 hours (round trip) and it will be highlighted by amazing valley views, verdant vegetation and numerous wildlife species such as birds and reptiles.
At the end of the trail, there is a beautiful waterfall where you will be able to rest for about 30 minutes. You can lie on the grass or take a swim or both!
After the break, you will return by the same trail. Back to the stables; enjoy a refreshing beer and Costa Rica style BBQ, just as a real cowboy would do!</t>
  </si>
  <si>
    <t>QPS305</t>
  </si>
  <si>
    <t>Los Campesinos Private Reserve by 4x4</t>
  </si>
  <si>
    <t>Quepos offers many coastal activities, but did you know the surrounding hills offer adventure and natural beauty as well?
Los Campesinos is a communal cooperative, dedicated to sustainable rural tourism and environmentally friendly, with more than 18 years of history and it is located about 25 km east from Quepos. Here you will have the opportunity to explore a primary and secondary rainforest and visit a 100-foot-tall waterfall.
Your adventure begins when you walk up the gangway to meet your naturalist tour guide and board a comfortable air-conditioned 4x4 SUV vehicle.
Your ride then deviates towards east passing small towns, down along a winding road near rivers, majestic views, and look out points.
When you reach the reserve, you may explore the trails for approximately 30 minutes. Wildlife observation opportunities include diverse birds, reptiles and mammals, especially from the hanging bridge, which looms over the forest at 130 feet tall and 400 feet long. Photo opportunities at three waterfalls and natural pools abound. Take a refreshing swim before enjoying a typical Costa Rican lunch.</t>
  </si>
  <si>
    <t>QPS398</t>
  </si>
  <si>
    <t>QPS399</t>
  </si>
  <si>
    <t>Puerto Caldera (San Jose), Costa Rica</t>
  </si>
  <si>
    <t>CAL301</t>
  </si>
  <si>
    <t>A Sloth, Jaguar &amp; Macaw Sanctuary</t>
  </si>
  <si>
    <t>The Sanctuary NATUWA at Costa Rica, is a conservation charity that efforts educating and managing with the purpose to save and protect endangered wildlife species from extinction with the support of the local s community.
Headquartered in Aranjuez de Puntarenas, Natuwa works with sloths, jaguars, tapirs, macaws and a big variety of the native fauna of Costa Rica that is in danger of extinction, focusing on the rarest species and the most fragile habitats.
The Ecotourism Program of NATUWA consists of a very easy walk, where the visitors enjoy the different observation stations and learn about the animal species that inhabit the sanctuary, such as: sloth, jaguars, tapirs, monkeys, scarlet macaws and great green macaws.
Here you will have the opportunity to meet a local expert that will explain everything about these charismatic animals. The sanctuary has designated an area where animals will continue their life in the most natural environment possible, surrounded with native trees of different species.
Under the direction of a group of specialists in wildlife management and under the supervision of the Ministry of Environment and Energy of Costa Rica (MINAE), the sanctuary, is considered a conservation tool to meet the needs of many of these animals that have been orphaned.</t>
  </si>
  <si>
    <t>CAL302</t>
  </si>
  <si>
    <t>A Walk in the Clouds</t>
  </si>
  <si>
    <t>Discover the richness of the cloud forest while you walk along beautiful trails and the most amazing shapes of green vegetation appear before your eyes.
The tour starts with a short downhill walk that will lead into an open hummingbird garden, where many species of these tiny, lively colored birds gather around and amaze you with their spectacular acrobatic aerial manoeuvers. After this beautiful experience, you will enter a more adventurous portion of this tour, when you arrive to the first of four suspended bridges that cover over half a mile above the ground and that will give the most amazing bird eye’s view of the cloud forest. Each of these bridges stretch between 95 and 253 feet and up to 126 feet above the ground.
As you continue your way through rivers and cascades, your senses will be delighted with spectacular views, while at the same time, your naturalist tour guide will point out the most outstanding features of this misty forest. Showing you several species of birds, butterflies and small mammals that inhabit the area and plants, such as, orchids, heliconias, ferns, bromeliads and other species of aerial plants that are part of this beautiful surrounding.
At the end of your nature walk, you will be able to taste a delicious ‘agua dulce’ (a traditional drink) with a hearty typical Costa Rican lunch awaits to regain your energy.
On the way back to the pier, a brief stop at ‘El Jardín’ will allow you to stretch your legs, enjoy the scenery at the beautiful gardens or browse around a souvenir shop.</t>
  </si>
  <si>
    <t>CAL303</t>
  </si>
  <si>
    <t>Espiritu Santo Coffee Tour and Sarchi Oxcart Factory</t>
  </si>
  <si>
    <t>A comfortable ride will take you through the pastoral countryside of the province of Puntarenas and a wide variety of landscapes that include rich farmlands, lush forests and mountain views, as you approach the highlands of Naranjo, a site that is world-famous for the quality of its coffee. The Espíritu Santo Coffee Plantation represents Costa Rica’s most remarkable and pure coffee traditions and its history. The farm comprises 640 acres of prime coffee plantation, where the secrets of a real cup of coffee are carefully brewed.
On arrival, your tour starts with the seedling station. On the way to this station, enjoy seeing the vegetables garden, with samples of tomatoes, corn, radish, cucumber and other local produce. At the nursery, you will have the opportunities to see the different stages of the coffee plant.
Continuing you will arrive to the wet mill, here you learn about how the coffee cherries are processed, peeled, selected, dried and stored. You will then visit the roasting room; here is where you will experience the real coffee aroma. Then on to “La Casita de Juancho”, where you will learn first- hand how our ancestors used to brew coffee, with a rudimentary “chorreador” instead of a coffee maker.
At the end of the Coffee Tour, once you have learned and discovered all the secrets within a coffee cup. 
After this beautiful experience, you will enjoy a delicious typical lunch in a local restaurant.
Your journey continues with a short visit to Sarchí town, considered the home of Costa Rica’s best wooden crafts. It was here where more than a century ago, local artists began painting and decorating their traditional oxcarts in intricate and colorful designs.
You will visit Eloy Alfaro Oxcart Factory, which is the only oxcart factory left in the country and whose machines are powered by a water wheel. Here you will have some time for shopping and observe the work of the most skilled artisans, making beautiful wooden souvenirs and producing the world famous hand-made oxcarts, a symbol of Costa Rica and the culture during its early years.</t>
  </si>
  <si>
    <t>CAL304</t>
  </si>
  <si>
    <t>Panoramic Scenic Ride &amp; Folklore Show</t>
  </si>
  <si>
    <t>Costa Rica’s topography is one of the most diverse in the world. Rolling hills, high mountains, plains, valleys and riverbeds are just part of the gorgeous landscape that make you think of one word: paradise.
Your sightseeing drive will start by heading east to Esparza. This town has become one of the most picturesque in the Costa Rica’s Central Pacific region. The central park and its church are emblematic of Costa Rica’s hardworking rural towns. Local dancers will greet you at the park with colorful costumes as you enjoy the masquerades and learn about our traditions. Handmade souvenirs are exhibited at the Park, giving you a little something to take home!
This drive includes some stretches along the Pacific Ocean. You will pass by mango and cashew plantations, farming areas and most certainly, you will be able to observe birds along the way, all example of sustainable living between man and nature. You will continue your journey down to sea level, admiring the sweeping views that you will see as the most breath taking sites of the day. Green rolling hills covered by pasturelands, with the ocean in the distance, will just be part of unique pictures to take back home.
Traditional homes along the way with large gardens and living fences grown with the most beautiful plants and trees will look like the decoration of Costa Rica most beautiful countryside. Discover Costa Rica’s unique sights on this relaxing tour. Be part of it and take the best memories home.
The bus will stop at El Jardín Souvenir Market, giving you plenty of opportunities to sample their delicious fruits and taste a Costa Rican cup of coffee.</t>
  </si>
  <si>
    <t>CAL398</t>
  </si>
  <si>
    <t>CAL399</t>
  </si>
  <si>
    <t>Marina Golfito, Costa Rica</t>
  </si>
  <si>
    <t>GLF301</t>
  </si>
  <si>
    <t>Dolphin Watch &amp; Beach Scape</t>
  </si>
  <si>
    <t>The country’s warm seas are home to one of the most biologically diverse marine habitats in the world.
The best place to observe these magnificent mammals is in the South Pacific waters off the Osa Peninsula.
A place known by ¨National Geographic to be the most biologically intense area on earth.... A place where large groups of dolphins, sea turtles and manta rays swim in clear blue tropical waters in an amazing show!
Other possible sightings in the area may include, manta rays, 6 different species of turtles, large schools of tuna feeding, and an occasional billfish, such as marlin or sailfish, looking for those schools of tuna for their dinner.
Your Dolphin-watching tour for Peninsula de Osa is enhanced by the informative commentary provided by a trained naturalist guide. You will learn about the biology behavior and habits of the wildlife that you will spot, as you sail across the area.
The photographic opportunities on this tour are phenomenal! With the vessel at rest, you can snap away while listening the stories about the Pacific Ocean's ecosystem narrated by your tour guide.
If weather permits there will be leisure time, where you can enjoy and swim in the placid waters of local beach.</t>
  </si>
  <si>
    <t>GLF302</t>
  </si>
  <si>
    <t>Golfito Wildlife Refuge &amp; Village Sightseeing</t>
  </si>
  <si>
    <t>Follow a professional guide through one of Costa Rica’s most famous national parks. The spectacular natural beauty and peaceful atmosphere attract many visitors to Golfo Dulce annually to explore a park that gathers numerous species of butterflies, monkeys, reptiles, orchids, etc. The National Wildlife Refuge of Golfito has special characteristics since the town with the same name is at its borders. The flora and fauna found here are considered the northern most point for many species found in the southern part of the Continent, and many of these are endemic. For this reason, the area around Golfito is ideal for Scientific Tourism, which makes it unique within the entire country for its great value and exuberance. You will have a 1-hour nature walk followed by a rest/snack period and then another 1-hour nature walk to see the amazing sights of this refuge. There are 11 species of Heliconias, 31 species of orchids, and more than 12 species of ferns. Four species of monkeys also live here, along with 300 species of birds (120% more than those found in North America), 139 mammal species and more than 200 species of amphibians and reptiles. 
After your second and easier nature walk, enjoy some fresh fruits before returning to the harbor doing some village sightseeing along the way. You will be able to find an old locomotive from the past times of banana exportation as well as the world famous stone spheres and the mysterious stories the tour guides like to share about their creation and how much we do not know about them.</t>
  </si>
  <si>
    <t>GLF303</t>
  </si>
  <si>
    <t>Los Mogos &amp; Golfo Dulce Marine Life Quest</t>
  </si>
  <si>
    <t>Golfo Dulce provides an important protected natural sanctuary for several species of fish, invertebrates, reptiles such as the pacific Green turtle, Hawksbill, the Olive Ridley and sharks including the scallop hammerhead sharks, as well as marine mammals, such as many species of dolphins and whales that live and/or visit the gulf and use it as a breeding ground and nursery for their calves. 
On this morning venture, you will visit one of the most beautiful spots in the entire gulf, called Mogos, which are islets located in the west end of the gulf, this place is picture-perfect for landscape photography, for a relaxing snorkeling adventure, and for a kayaking and/or paddle boarding exploration, just before we continue paddling along Golfo Dulce Bay to explore the unparalleled coastlines and be greeted by schools of fish, manta rays, turtles, and dolphins in the crystal-clear waters of Golfo Dulce. If you feel comfortable and a bit daring, you can stand up and paddle, or for those that prefer sitting down to go a little further, kayaks are the way to go.
Attention to detail and making sure that each of our distinguished guests is provided with top-notch service and life-time experiences are our motto. We will whisk you off to a serene and quiet setting arranged in the heart of Balines Beach with cold beverages, sun loungers, hammocks, and freshly homemade tapas from our chefs. Feel relaxed under the towering palm trees with the melodies of the ocean, the flamboyant nature surroundings, the scenic view, and the warm and calm waters of Golfo Dulce.</t>
  </si>
  <si>
    <t>GLF304</t>
  </si>
  <si>
    <t>Precolumbian Stone Spheres at a UNESCO site</t>
  </si>
  <si>
    <t>We invite you to visit Finca 6, a UNESCO World Heritage Site and one of the four archaeological collections of unique stone spheres located in chiefdom settlements from the Pre-Columbian period (500-1500 CE). 
"The property includes four archaeological sites located in the Diquís Delta in southern Costa Rica, which are considered unique examples of the complex social, economic and political systems of the period AD 500–1500. A collection of stone spheres, between 0.7 m and 2.57 m (8.5 ft) in diameter, whose meaning, use and production remain largely a mystery. The spheres are distinctive for their perfection, number, size and density, and placed in original locations." Learn more: &lt;http://whc.unesco.org/en/list/1453&gt; 
Some theories made by archeologists and other experts suggest that the spheres are aligned with the stars and served as monumental compasses. Local lore tells that these spheres were the playthings of the gods on controlling the weather but the truth remains and will probably be forever unknown.
After this amazing encounter with the past, replenish with a savory Costa Rican lunch before returning to the pier.</t>
  </si>
  <si>
    <t>GLF398</t>
  </si>
  <si>
    <t>GLF399</t>
  </si>
  <si>
    <t>Cruise Pier, (Panama City), Panama</t>
  </si>
  <si>
    <t>AMD501PST-DBL</t>
  </si>
  <si>
    <t xml:space="preserve">Arrival Day: Welcome to Panama City!
On this day, you will arrive to Panama City’s Port (Pacific Cruise Terminal) where you will be received (meet &amp; great) to start with your POST Program in Panama City. Will visit the Frank Gehry Bio Museum - the legendary architect’s only masterpiece in Latin America - with its wildly asymmetric design reflects the tale of the Panama Isthmus rising from the blue sea to connect two continents’ millennia ago. Inside, an audio-guided tour takes you through 8 galleries chronicling this epic event and how it forever changed the planet’s biodiversity. Enjoy a local lunch before heading to your hotel where you will spend the next 2 nights; Hilton Panama Hotel.
Once you arrive to Hotel you will proceed with check-in and get some free time at your room to rest and re-fresh. At 7pm dinner will be available at Niba’s Restaurant in the L2 Floor of the Hotel. You will enjoy a 3-course meal with some drinks for your first night at Panama City; cheers for a fun POST extension Program in Panama City!
Afterwards, you will go back to your room for overnight stay at Hilton Hotel.
Day 2: Explore &amp; Discover Panama City!
7:00am; Breakfast at Hotel
Day will start with a pick-up at 8:30am from Hotel
We will go to Old Panama: City that was founded in 1519 and destroyed by the infamous Welsh Captain Henry Morgan in 1671. You will see the ruins of the churches and convents, colonial palaces, bridges and military buildings that attest to the grandiose past of Old Panama. After experiencing this unique UNESCO World Heritage site, you will enjoy a panoramic tour of Modern Panama City, get to know the modern city, its skyline, the unique developments, and history behind of this amazing city. After this panoramic experience, continue to Casco Antiguo, the old colonial city. Casco Antiguo displays a mix of architectural styles, which in turn reflect the cultural diversity of the country. Caribbean, Republican, Art Deco, French and Colonial architecture mix in this historic area. Participate on a lunch at La Azotea Restaurant in Colonial Panama where you will be able to taste the fusion flavors that the restaurant offers. You will enjoy a 3-course meal with beverages while enjoying an amazing view of Panama Skylike and Colonial City.
Following Lunch, a guided tour of Colonial Panama will take place. During your walking tour you will see the Metropolitan Cathedral, Plaza Esteban Huertas, Plaza de Francia and the National Theater among other buildings and monuments. Take advantage of a free time to explore around by your own and get the opportunity to shop in one of the many stores of the area; you can look for unique Panamanian handicrafts, local souvenirs or fine items from the destination.
You will arrive to the Hotel to get some rest and refresh before your dinner experience for a proper final night in Panama City! At 7:30pm you will be picked-up to participate on dinner at Maito Restaurant: with an authentic and captivating atmosphere, Maito recounts all the culinary influences that have been in Panama. Here is where Mario Castrellón, the Chef, experiments without restraint and with all his creativity with the best products of the country, which have not been traditionally used in Panamanian urban cuisine. This restaurant is recognized as one of Latin America’s 50 Best Restaurants (#30).
Afterwards, you will go back to your room for overnight stay at Hilton Hotel.
Day 3: Departure Day!
6:30am to 10:30am; Breakfast available at Hotel
Latest time for Check-out at Hotel is at 12:00md (please make sure you do check-out before that time).
Departure transfer will be coordinated depending on your flight, so you can be transferred to Tocumen International Airport (PTY) to catch your flight back Home.
** timings are only as example. Final timings will depend on each guest’s departure information and flight details. </t>
  </si>
  <si>
    <t>AMD501PST-SGL</t>
  </si>
  <si>
    <t>WNA221105</t>
  </si>
  <si>
    <t>7-Night Balboa to Lima</t>
  </si>
  <si>
    <t>AMD501PRE-DBL</t>
  </si>
  <si>
    <t xml:space="preserve">Arrival Day: Welcome to Panama City!
On this day, you will arrive to Tocumen International Airport (PTY), you will be received at Airport and transfer to Hilton Hotel in Panama City (meet &amp; great). Once you arrive to Hotel you will proceed with check-in and get some free time at your room to rest and re-fresh. At 7pm dinner will be available at Niba’s Restaurant in the L2 Floor of the Hotel. You will enjoy a 3-course meal with some drinks for your first night at Panama City; cheers for a fun PRE extension Program in Panama City!
Afterwards, you will go back to your room for overnight stay at Hilton Hotel.
Day 2: Explore &amp; Discover Panama City!
7:00am; Breakfast at Hotel
Day will start with a pick-up at 8:30am from Hotel
We will go to Old Panama: City that was founded in 1519 and destroyed by the infamous Welsh Captain Henry Morgan in 1671. You will see the ruins of the churches and convents, colonial palaces, bridges and military buildings that attest to the grandiose past of Old Panama. After experiencing this unique UNESCO World Heritage site, you will enjoy a panoramic tour of Modern Panama City, get to know the modern city, its skyline, the unique developments, and history behind of this amazing city. After this panoramic experience, continue to Casco Antiguo, the old colonial city. Casco Antiguo displays a mix of architectural styles, which in turn reflect the cultural diversity of the country. Caribbean, Republican, Art Deco, French and Colonial architecture mix in this historic area. Participate on a lunch at La Azotea Restaurant in Colonial Panama where you will be able to taste the fusion flavors that the restaurant offers. You will enjoy a 3-course meal with beverages while enjoying an amazing view of Panama Skylike and Colonial City.
Following Lunch, a guided tour of Colonial Panama will take place. During your walking tour you will see the Metropolitan Cathedral, Plaza Esteban Huertas, Plaza de Francia and the National Theater among other buildings and monuments. Take advantage of a free time to explore around by your own and get the opportunity to shop in one of the many stores of the area; you can look for unique Panamanian handicrafts, local souvenirs or fine items from the destination.
You will arrive to the Hotel to get some rest and refresh before your dinner experience for a proper final night in Panama City! At 7:30pm you will be picked-up to participate on dinner at Maito Restaurant: with an authentic and captivating atmosphere, Maito recounts all the culinary influences that have been in Panama. Here is where Mario Castrellón, the Chef, experiments without restraint and with all his creativity with the best products of the country, which have not been traditionally used in Panamanian urban cuisine. This restaurant is recognized as one of Latin America’s 50 Best Restaurants (#30).
Afterwards, you will go back to your room for overnight stay at Hilton Hotel.
Day 3: Departure Day and Board your Ship in Panama City Port!
8:00am; Breakfast at Hotel
Day will start with a pick-up at 10:00am from hotel (please make sure you do check-out before that time).
Visit the Frank Gehry Bio Museum - the legendary architect’s only masterpiece in Latin America - with its wildly asymmetric design reflects the tale of the Panama Isthmus rising from the blue sea to connect two continents’ millennia ago. Inside, an audio-guided tour takes you through 8 galleries chronicling this epic event and how it forever changed the planet’s biodiversity. Enjoy a local lunch before heading to your Port and boarding your Cruise Ship for the Itinerary out of Panama City.
Arrival at Panama City Port at 2:00pm for your check-in process and board your Ship! </t>
  </si>
  <si>
    <t>AMD501PRE-SGL</t>
  </si>
  <si>
    <t>Manta (Quito), Ecuador</t>
  </si>
  <si>
    <t>AKORN</t>
  </si>
  <si>
    <t>Ryan Whisner</t>
  </si>
  <si>
    <t>rwhisner@akorndmc.com</t>
  </si>
  <si>
    <t>aguevara@akorndmc.com</t>
  </si>
  <si>
    <t>(541) 490 1630</t>
  </si>
  <si>
    <t>MEC301</t>
  </si>
  <si>
    <t>Highlights of Manta &amp; Montecristi</t>
  </si>
  <si>
    <t>Depart the pier for a short drive around Manta, passing the seaside promenade and fish market. Our first stop is a Tagua Factory in order to observe nut carvers demonstrating their skills. The versatile tagua nut is used to produce several different eco-friendly products, from traditional handicrafts to jewelry and shirt buttons.
Next, proceed to a cabuya plant-weaving factory in Chorrillo.  Our visit is truly a once-in-a-lifetime experience, as this traditional art is, unfortunately, rapidly dying out. In the past, this vibrant local industry prompted the production of approximately 4,000 cabuya plant bags per day in the Manta area. Today, this is the last remaining factory and produces 200 bags per week. 
We continue to the charming town of Montecristi, here we will observe artisans demonstrating the weaving of toquilla straw hats, or 'Panama' hats.
To finalize the experience, drive to the Cancebi Museum, here, we discover the ethnographic history of the Manabí region and its people, viewing some of the almost 300 original objects used in days of yore. On display are artefacts relating the culture and daily routines of the cholo, or fisherman; montubios, or countryside workers; and agricultor, or farmers. The term “Cancebí” is the old name of part of the Manabí territory. The most important port of the region, Manta, was once called Jocay. The museum building itself is of interest, as it is a rescued and beautifully restored house dating to 1918.
Following our visit, return to the quayside.</t>
  </si>
  <si>
    <t>MEC302</t>
  </si>
  <si>
    <t>Cerro Jaboncillo Archaeological Site - Behind the Scenes</t>
  </si>
  <si>
    <t>A tour that allows guests to learn about the ancient cultures that lived in the area, complimented with an exclusive behind the scenes visit to areas and collections not regularly accessible to regular visitors. 
We begin with a drive along Manta’s “malecon”, or promenade. This region was home to pre-Columbian peoples such as the Valdivia, whose fragments of pottery are the oldest found anywhere in South America.  We’ll also learn about the different traditions of the Manabita people, including the cholo (fisherman), montubio (countryside worker) and farmer.
The archaeological site of Cerro Jaboncillo is unique because it allows observation of a distinct and complex society that was established in the area between 900 and 1500 AD. This developed society controlled large areas of Guayas and Manabí provinces in Ecuador. The Cancebí-Manteños acquired highly developed levels in their society practices and with their control of the sea extended their culture to the California Gulf, Mexico, Chile and Peru. Visiting this place is an experience that mixes culture, tourism and nature. Located on the eastern slope of Cerro Jaboncillo, the area around the archaeological site features a variety of plants and animals that survive in a unique ecosystem that depends on water cycles, especially in the summer fog. 
An exclusive visit to the technical area, which is normally not opened to regular visitors is included for our group. One of the archaeologists of the complex will accompany us in the area and we will be able to observe the work of restauration and research that is taking place.
A box lunch is included after the visit
Return to the quayside.</t>
  </si>
  <si>
    <t>MEC303</t>
  </si>
  <si>
    <t>Isla Corazon, a Bird Paradise</t>
  </si>
  <si>
    <t>10:30 AM </t>
  </si>
  <si>
    <t>Visit natural protected areas were frigates and other bird species are easily spotted from the canoe.
We depart the quayside and drive north to Bahía de Caráquez, where small canoes be waiting for the ride to Heart Island – “Isla Corazón”. 
The island is a mangrove forest refuge of 130 acres, a prime breeding ground for seabirds. Since 1998 the protection of the sanctuary is the responsibility of a community called Portovelo (Asomanglar). This heart-shaped island (hence its name) is located a few kilometers upstream in the Río Chone estuary and is a must-see for nature-lovers and birdwatchers. The mangroves of the island are a prime breeding ground for seabirds, and the population of frigate birds is especially large. The opportunity to see these frigate birds is almost guaranteed.
Isla Corazón is part of an eco-tourism project, in which local fishermen have nurtured the mangroves and expanded the island. This has been done to prevent further eradication of the mangrove swamps to the industry of shrimp farming. This private initiative which was started by the local fisherman is now a protected area by the government, the island can be visited on a guided tour led by the local fishermen.
We return to the mainland to enjoy lunch at a Smart Voyager Certified venue, Casa Ceibo —an award given specifically for environmental and social responsibility initiatives.
After lunch, reboard the coach and drive back to the Port</t>
  </si>
  <si>
    <t>MEC304</t>
  </si>
  <si>
    <t>Gastro Organic Experience &amp; Cooking Demonstration</t>
  </si>
  <si>
    <t>An experience that is unlike any other, one that excites through mindful engagement of trying flavors developed by a well-known Ecuadorian Chef with ingredients harvested from the farm only meters away from the table and the days artisanal catch from the Ocean.
Oceanside Farms is an eco-conscious residential community and private co-op farm in Puerto Cayo, Ecuador.  Situated along Ecuador’s Pacific Riviera in the town of Puerto Cayo and designed with a private farm, the development is founded on the belief that clean air, fresh and sustainably harvested food, and a diverse and open-minded community are essential to cultivating health and wellness.
At Oceanside Farms one is always literally surrounded by the highest quality ingredients available, hence the common reference that residents live a “farm-to-table &amp; dock-to-dish” lifestyle.  
A recognized chef from Ecuador, Quique Sempere, will accompany us as we pick fresh products which will be part of our lunch menu.  The chef will describe the different products and their qualities and properties. All these products are cultivated upholding simple, time-tested farming practices while also pioneering innovative methods of growing and harvesting food. Eschewing the monoculture approach to cultivating land, the farm takes the shape of a landscaped garden, an evolving vista of edible and medicinal plants and fruit tree orchards embedded with a nursery, stations of raised planting beds, dedicated zones for hydroponics and microgreens, beekeeping, and a central greenhouse. Using leading practices in permaculture we designed our farm to promote the natural richness of the land and to avoid the use of chemicals and genetic modification.
Once we’ve collected our bounty, we head towards the kitchen to see the chef in action creating delicious dishes using the harvest.  It will be a hands-on experience as we interact with the chef and learn the techniques and secrets to turn the products into a delicious meal.
Once it’s prepared, we enjoy a magnificent lunch surrounded by nature and a beautiful view.  
Return to the quayside.</t>
  </si>
  <si>
    <t>MEC305</t>
  </si>
  <si>
    <t>Pacoche Forest Trek</t>
  </si>
  <si>
    <t>Coastal Ecuador is largely covered in dry forest, which makes the lush green Pacoche Forest more unique and ecologically complex.  Forests such as Pacoche once covered vast areas of the coastal region and were home to an enormous wealth and diversity of species. Now they have been reduced to a dispersed chain of forest remnants under constant threat and facing an uncertain future. 
We depart the quayside and travel via the coastal route to the Pacoche trailhead. Along the way, we take note of the predominant dry forest and the stark contrast between the dry and wet forest areas delineated by what looks like an invisible boundary, the change is so radical.
The route that has been chosen for this walk is specifically away from the typical tourist routes in Pacoche Forest, and so will appeal to those with a keen interest in nature. The forest is home to hundreds of bird species, as well as a unique species of howler monkey endemic to the forest. After spending a couple hours hiking with our specialist nature guide, we drive to the nearby San Lorenzo town and beach to be part of the special project the local community has which is the preservation of the marine turtles’ nests.
 In the rural town of Manta there is another attractive activity, it is the environment care. The Ecuadorian coast is one of the main places for the arrival of sea turtles to lay their eggs, especially olive Ridley (Lepidochelys olivacea).
At San Lorenzo, the Environment Ministry of Ecuador, since 2012, together with the community, implemented a monitoring project 24 hours a day.  The Park rangers of the Pacoche Coastal Marine Wildlife Refuge carries out the marking of the specie through registration plates as part of the process to help sea turtles to stop the reduction of its population.
The high season for spawning is from August to December, and for hatching is from September to December.  As part of the program, the park rangers with will guide you to visit one of the nests and if you are lucky, you may witness the birth of these beautiful turtles. 
At the end, a special picnic will be waiting for you.  Take a well-deserved rest while you taste typical gourmet delicacies from the region. 
After this visit we return to the ship.</t>
  </si>
  <si>
    <t>MEC398</t>
  </si>
  <si>
    <t>MEC399</t>
  </si>
  <si>
    <t>Guayaquil (Quito), Ecuador</t>
  </si>
  <si>
    <t>GYE301</t>
  </si>
  <si>
    <t>The Trendy Side of Guayaquil</t>
  </si>
  <si>
    <t>Depart the pier aboard a Chivas bus for scenic, approximately 60-minute ride to Guayarte Square.  On route, a local band rides with guests in one of the brightly painted Chivas buses, the most important means of transportation used by the local people in the past. 
The drive includes sightseeing views along the ancient Centenario neighborhood which was founded in 1920 rich in History; a look to the Parque Forestal, a large recreational area; the Eloy Alfaro Avenue, known for being the old industrial area of the city; then a look at the Malecón 2000 and the downtown until reaching the Salado estuary where the Plaza Guayarte is located.  The Plaza Guayarte, a recreational site in the north of Guayaquil and next to Estero Salado, is a project designed as an outdoor cultural space to promote activities such as: urban art, gastronomy, musical concerts, craft markets, among others. It is a place to continue creating and enjoying culture and the arts as a family recreation space and a new tourist icon of the city.
We will disembark from the Chiva for a short walk along the Estero Salado which is part of the protected area that includes the internal branches of the Estero Cobina and joins the Guayas River through a canal provided with floodgates. This firth was recovered, regenerated, and rehabilitated with natural areas by the Municipality of Guayaquil, and currently houses around 50 species of terrestrial and aquatic birds that make use of ecosystems such as the mangrove swamp, the banks of the estuary and even the gardens of the Malecon of the same name. 
The walk ends at Guayarte Square, where a welcome drink will be offered before to continue the guided tour of this modern and beautiful project which includes an easy walk along the different art murals -geometric figures illuminated at night by multi-colored LEDs that add a spectacular visual effect, and a walk along the boardwalk to find nice views of this place.
At the end of your visit, re-board your Chivas bus and commence the approximately 60-minute drive back to the pier. 
Please note: 
*This tour involves an easy amount of walking for approximately 400 meters, with three steps to negotiate to get on/off the Chivas bus and 2-5 steps at the sites visited. The Chivas buses have rubber seats and is an open window vehicle. This tour is not suitable for guests with limited mobility and guests who utilize a wheelchair. Lightweight, comfortable clothing, flat, closed-toe walking shoes and mosquito repellent are recommended. Children must participate under parents’ full care and attention.
*Cultural activities including craft markets are subject to change and availability.</t>
  </si>
  <si>
    <t>GYE302</t>
  </si>
  <si>
    <t>Hacienda Nina</t>
  </si>
  <si>
    <t>Surrounded by beautiful landscapes with mountains, forests, medicinal trees such as moringa, aromatic fruit trees, outdoor playgrounds, and its cozy house at the foot of the majestic Ceibo tree, invites you to enjoy, and to live an experience of harmony and peace.
Make an ecological and sustainable visit. Hacienda La Nina is located in the coastal region. A few kilometers from the city of Guayaquil. Surrounded by colors, natural beauty, of unique flavors and aromas.
Spend the afternoon discovering the Hacienda, walking through this charming farm, and discovering its organic crops, its Moringa and Albarraba forest while enjoying of nature. Fresh drinks during the visit while learning about the farm.
At the end a visit at the Hacienda house for refreshment and enjoy appetizers.</t>
  </si>
  <si>
    <t>GYE303</t>
  </si>
  <si>
    <t>Highlights of Guayaquil</t>
  </si>
  <si>
    <t xml:space="preserve">Departing the pier, enjoy the approximately 45-minute journey to Guayaquil’s downtown district and Seminario Park. Surveying the area from your coach, discover some of the park’s unique attributes, such as the equestrian statue of South America’s liberator, Simon Bolivar. The Park is also known as Iguana Park, which gives you a hint of what you might glimpse if you look up into the leafy trees.
Next, view Guayaquil’s Malecón 2000. The northern section of this waterfront promenade boasts plazas, fountains, an antique Ecuadorian train and an expansive playground. Nearby is the historic Civic Plaza, featuring grand sculptures and the Moorish Clock Tower.
Then, the Anthropological and Contemporary Art Museum of Guayaquil (MAAC) that has an area of more than 9000 square feet. The museum is a pleasant surprise, not only because of its display of modern art, but because of the size and extent of its archeological collection. Many of Ecuador’s ancient sites were not excavated until well into the 20th Century, so there are rows upon rows of intact artifacts – some dating from more than three thousand years ago. The MAAC is a great way to see more of Ecuador’s culture and history – and spend some time out of the sun.
Continue on towards the north, the Barrio of Las Peñas. Here, the homes have been beautifully restored with brightly colored paints and design details. This visually arresting neighborhood is home to various local artists. Many of the residents of this area are ‘old timers’ and are happy to engage in conversations about the history of the Barrio, offering guests a chance to learn about the society and customs in Guayaquil in years gone by. In the end, taste a light snack and enjoy the unforgettable view of Guayas River.  
Return to the quayside. </t>
  </si>
  <si>
    <t>GYE304</t>
  </si>
  <si>
    <t xml:space="preserve">Pirates of Guayaquil </t>
  </si>
  <si>
    <t>Hidden faces of Guayaquil, where you will see sites from the pages of pirate history and visit the places where citizens sheltered themselves from marauders who found Guayaquil to be a tempting target for revelry and robbery. 
Drive 45 minutes from the pier to the Municipal Museum that gives visitors an overview of the city's development and history with a display of archaeological pieces and descriptions of different historic periods and events that Guayaquil has gone through.
Then, the tour continues to the downtown Guayaquil, where you will see sites from the pages of pirate history and visit the places where citizens sheltered themselves from marauders who found Guayaquil to be a tempting target for revelry and robbery. This route includes walking at the Malecon 2000, to stand in front of the Guayas River and pass by to the Civic Plaza, the Moorish Tower among others.
After that, visit the Fort “Fortín de la Planchada” where two cannons rest to remember the defense of the people of Guayaquil against the constant pirate attacks perhaps one of the most representative points in the history of Guayaquil which is a few meters from where the city was born. The site is located between the Malecon Simón Bolívar and the Las Peñas neighborhood, one of the oldest neighborhoods of the city that lies on the skirts of Cerro Santa Ana. 
Walk in the narrow streets of this charming and recently restored district. The area’s 16th century cobblestone streets and refurbished buildings, cheerfully painted in bright colors, brings us to a time when raids by pirates where frequent.
Time to have a local snack. 
The stories of pirates and their lasting legend is compellingly told by a local expert on pirate history.
Afterwards, return to the ship.</t>
  </si>
  <si>
    <t>GYE398</t>
  </si>
  <si>
    <t>GYE399</t>
  </si>
  <si>
    <t>Cruising the South Pacific Ocean</t>
  </si>
  <si>
    <t>Salaverry, Peru</t>
  </si>
  <si>
    <t>COLTUR PERU</t>
  </si>
  <si>
    <t>Mariana Watson</t>
  </si>
  <si>
    <t>mariana.watson@colturperu.com</t>
  </si>
  <si>
    <t>patricia.calle@colturperu.com</t>
  </si>
  <si>
    <t>(+51) 994 097 681</t>
  </si>
  <si>
    <t>SVY301</t>
  </si>
  <si>
    <t>Trujillo City Tour</t>
  </si>
  <si>
    <t>Upon our arrival in the elegant city of Trujillo, the City of Eternal Spring, as it is known because of its sunny climate, we will head downtown. The city is a combination of ancient cultures, colonial architecture, and a welcoming population
The central part of the city features the largest plaza de Armas in Peru and is surrounded by both colonial and republican era mansions painted in bright colors. 
The beautiful colonial era buildings flanking the square include the cathedral, City Hall, the offices of the National University of Trujillo, and the beautiful houses of the city’s patrician families. 
We will visit the colonial house of the Urquiaga family, aristocratic landowners who trace their illustrious history back to the early days of the Peruvian republic Brightly painted, the house features meticulously crafted wrought iron window grilles, as well as spacious courtyards and opulent rooms.
Note:  Easy Activity</t>
  </si>
  <si>
    <t>SVY302</t>
  </si>
  <si>
    <t>The Sun and Moon Temple &amp; the Moche River</t>
  </si>
  <si>
    <t xml:space="preserve">We will drive to the small town of Santa Rosa, where we will start a nice 1 km walk along the path that is the alternate route to the reach the archaeological site of Huacas de Moche. We will learn about the historic importance of the Moche river and the valley that surrounds Trujillo, and how it is still the center of great economic value for the region.
Visit the Moche Temples Museum and admire beautiful pieces of Moche culture art, explore this ancient society’s iconography and internationally admired clay portrait vessels, as well as beautiful work in both gold and silver This museum visit complements the Huaca de la Luna route by presenting aspects of everyday Moche life and the culture’s worldview. 
We will continue our experience by visiting the Temple of the Moon, once the center of ancient Moche culture, which thrived from around 100 AD to 900 AD The sun and moon temples, known as Huaca del Sol and Huaca de la Luna, are separated by just 500 meters, where once the urban center that housed the Moche elite was located Return to the pier, a 30 minute drive away.
Note:  Easy Activity </t>
  </si>
  <si>
    <t>SVY303</t>
  </si>
  <si>
    <t>Pisco Demonstration in Huanchaco</t>
  </si>
  <si>
    <t>There are few cocktails that achieve a taste as perfect and balanced as Pisco sour, declared Cultural Heritage of the Peru by the Ministry of Culture. Its mixture of flavors, its colorful appearance and its strong aroma have made this delicious drink a symbol of Peru´s culinary and tradition, a product exportable to the world. No one can resist its incomparable freshness and aroma.
Pisco´s prestige gained over time has made Pisco sour a cocktail internationally recognized, making it a must-have aperitif at the most important gastronomic events and culinary festivals around the world.
Note:  Easy Activity</t>
  </si>
  <si>
    <t>Callao (Lima), Peru</t>
  </si>
  <si>
    <t>CLL301</t>
  </si>
  <si>
    <t>Lima Overview</t>
  </si>
  <si>
    <t>We will begin the visit of the city with an exploration of Colonial Lima First, we will stop off at the Main Square, to explore it on foot and admire the exteriors of the Government Palace, the Cathedral, and the City Hall, all examples of Lima's still present colonial architectural opulence We will visit the Cathedral as walking through its numerous chapels, we'll discover various architectural styles and learn about the religious history of Peru.
We will continue with the visit to San Francisco Convent built in the 17 th century, and its “ ancient underground cemetery of Lima Then, we will visit Casa Aliaga, a colonial mansion that currently holds the distinction of being the oldest continuously inhabited private residence in the Southern Hemisphere</t>
  </si>
  <si>
    <t>CLL303</t>
  </si>
  <si>
    <t>Callao Monumental</t>
  </si>
  <si>
    <t>Callao has always had its own unique charm, and it is now the setting for one of the most revelatory and
little known tours in Lima Originally a 16 th century port, El Callao rose to prominence as one of the major
and most influential seaports in all the Spanish colonies However, this affluence receded during the 20 th
century, when an increasingly hostile reputation for gangland violence, social immobility, crime and
widespread poverty took it place Today; parts of Callao have been transformed into a colorful open air art
gallery, with ateliers, souvenir stores and restaurants.
One of the highlights of this experience is the Casa Ronald, a beautiful house dating from 1900 and built in
the English style Its fully renovated six floors are now home to open studios and galleries that display
collective and individual art shows</t>
  </si>
  <si>
    <t>CLL304</t>
  </si>
  <si>
    <t>Museo Larco Treasures of Ancient Peru</t>
  </si>
  <si>
    <t>The Museo Larco permanent exhibition is a thought provoking and inspiring space, where visitors can learn about and enjoy the fascinating history of ancient Peru of all the historic achievements recorded in Peru, almost without a doubt the most important is the fact that it is one of the few places on Earth where civilization emerged independently approximately 5000 years ago. 
We invite you to learn more about the sophisticated nature of the cultures which flourished in Peru several centuries before the rise of the Incas.
Located in Pueblo Libre neighborhood, an 18 th century viceroyalty era mansion houses the largest private collection of Peru's Pre-Columbian history The museum boasts a fine collection of ancient gold and silver jewelry and religious paraphernalia, as well as a famous collection of erotic Moche culture pottery that offers unique insights into aspects of Pre-Columbian sexuality.</t>
  </si>
  <si>
    <t>CLL601PST-DBL</t>
  </si>
  <si>
    <t xml:space="preserve">Peru Cultural </t>
  </si>
  <si>
    <t xml:space="preserve">INCLUDED:
-	Domestic Flight Lima / Cusco / Lima
-	Professional local English-speaking guides.
-	Transfers and excursions on private services.
-	Hotel accommodation including breakfast. 
-	3 glasses of house wine, beer, soda or fruit juice, and water during the meal in the itinerary in Sacred Valley, Machu Picchu, and Cusco.
-	All meals mentioned in the itinerary.
-	Entrances fee to Machu Picchu
-	VISTADOME  Train to/from Machu Picchu.
-	One accompanying Peruvian Tour director (from Lima – DAY 1).
-	Gratuities for drivers, guides, restaurants, tour conductor.
The Fd Rainbow Mountain Palcoyo + Overnight at Palacio del Inka, Luxury Collection hotel. 
Included:
-	Briefing time one or two days before the trek.
-	Pick up and dropped off from/at your Hotel
-	Private and very comfortable transport Cusco – Palcoyo - Checacupe - Cusco
-	Entrance to Palcoyo and Inca Bridge
-	Picnic Lunch
-	Kitchen and Dining tent
-	Corelle dinnerware with tables and chairs
-	All camp waste is hauled out of the park
-	Andean chef specializes in exquisite camping meals
-	Vegetarian or special menus are available at no extra cost
-	Toilet tent with bio-degradable toilet facilities
-	Professional English-speaking guide.
-	Assistant guide from more than 9 passengers.
-	First-aid kit including emergency oxygen bottle
-	Dinner at Palacio del Inka with 3 glasses of house wine, beer, soda or fruit juice, and water
-	Overnight at Palacio del Inka Hotel. 
DAY 1
SAT, NOV 12	CALLAO / LIMA / CUSCO / SACRED VALLEY
-	International arrival on the Ship.
-	07:00 - Private transfer at Lima Jorge Chavez International Airport.
-	Flight Lima to Cusco via Latam Airlines.
Suggested flight: LA 2015 Lima / Cusco 09:40 – 11:03 hrs
(Subject to change without any advice)
-	Upon your arrival transfer to the Sacred Valley.
-	13:00 – Lunch at Hacienda Huayoccari 
-	19:00 - Dinner at the hotel 
-	Overnight in the Sacred Valley of the Incas -Tambo del Inka, a Luxury Collection Resort &amp; Spa, Valle Sagrado 5*
Check in - 15:00 &amp; check out - 12:00
DAY 2
WED, NOV 13	 SACRED VALLEY
-	Buffet Breakfast is served from 06:00 AM to 10:00 AM.
-	09:00 – Departure to Ccorccor Community. 
-	09:45 – Arrival to Ccorccor Community.
-	visit to the welcoming residents of the Andean village of Ccorccor, who will be awaiting your arrival with music, dance, and a lovely garland of flowers. You’ll feel right at home as you share memorable moments with the villagers, and you’re sure to have a great time learning the games played by the local children, including hoop rolling, spinning tops, and the game the children call “plic-plac”.
-	12:00 – Departure to Tiobamba.
-	12:30 – Arrival to Tiobamba for a unique Picnic Lunch, overlooking the Sacred Valley and its snow peaks.
-	14:00 – Departure to Maras 
-	14:30 – Arrival to Maras Salt Pans.
-	Visit to Maras Salt Pans. The sight of this still-operating salt mine, in use since Incan times, will amaze you the stark white of the steeply descending salt pans juxtaposed against the green of the surrounding mountain slopes.
-	15:15 – Departure to Moray.
-	15:45 – Visit to Moray Archaeological Site.
-	Used as an agricultural testing ground, the site's system of circular terraces descends 490 feet (150m) from where we will stand, serving as a perfect testament to the level of advancement achieved by the Incas, who excelled at building masterful constructions in harmony with nature.
-	16:45 – Return to your hotel.
-	19:00 - Dinner at the hotel 
-	Overnight in the Sacred Valley of the Incas -Tambo del Inka, a Luxury Collection Resort &amp; Spa, Valle Sagrado 5*
DAY 3
THU, NOV 14	SACRED VALLEY / MACHU PICCHU 
-	Buffet Breakfast is served from 06:00 AM to 10:00 AM
-	08:30 – Departure to Ollantaytambo Fortress
-	09:00 - Visit to Ollantaytambo Fortress
-	This morning we will visit one of the last remaining Incan towns, Ollantaytambo, which was once fiercely guarded by a massive fortress. We will discover the large archaeological complex of what used to serve as a wayside inn for royal delegations on long journeys. Surviving structures here include multiple walls and towers that were used to protect the citadel from possible invasions.
-	09:45 - Transfer to Ollantaytambo train station.
-	09:55 – Arrival to Ollantaytambo train station.
-	10:32 – Departure of Vistadome train # 203  to Aguas Calientes
-	12:11 – Arrival to Aguas Calientes Town and walk to the restaurant.
-	12:20 – Lunch at Café Inkaterra.
-	13:30 - Walk to the bus stop to board the bus up to the Citadel of Machu Picchu (30min)
-	14:00 - Visit to the Historic Sanctuary of Machu Picchu:
This day, you will visit the Machu Picchu Historic Sanctuary. Rediscovered by Hiram Bingham more than a century ago, Machu Picchu is considered one of the Seven Wonders of the World. Its architectural beauty, spectacular natural landscapes and the energy held in its enigmatic structures will take your breath away.  Follow in the footsteps of the ancient Incans as you explore this magical citadel along with the tour guide. 
-	16:30 - Take the bus for the transfer down the mountain to the town.
-	19:00 – Dinner at hotel.
-	Overnight in Machu Picchu village - Sumaq Hotel 5*
DAY 4
FRI, NOV 15	MACHU PICCHU / CUSCO
-	Buffet Breakfast is served from 05:00 AM to 10:00 AM.
-	08:30 – Board the bus up the Ruins
-	09:00 - Second entrance to the Machu Picchu citadel:
This day you will return to Machu Picchu to further explore this amazing citadel. You might go to the Inca Bridge, built by the Incas as a secret entrance to Machu Picchu for the Inca army. Or you might hike up to the Inti Punku (Quechua for sun door), believed to be the control gate for those who enter and exited the Machu Picchu Sanctuary.
-	12:00 – Enjoy lunch at Belmond Sanctuary Lodge Restaurant    
-	13:30 - Take the bus for the transfer down the mountain to the town.
-	15:20 Departure on Vistadome Train # 34 to Poroy Station.
-	19:05 – Arrival to Poroy Train Station and private transfer to the City of Cusco.
-	20:00 – Arrival and check in to your hotel.
-	20:30 – Dinner at hotel.
-	Overnight in Cusco - Palacio del Inca, a Luxury Collection hotel 5*
DAY 5
SAT, NOV 16	CUSCO / LIMA / US
-	Buffet Breakfast is served from 04:30 AM 
-	08:30 - Departure to Sacsayhuaman Fortress
-	09:00 – Visit the archaeological site of Sacsayhuaman.
-	The Fortress of Sacsayhuamán, a colossal structure of enormous stones, carved and fitted together with incredible precision.
-	10:00 – Departure to Qoricancha Temple
-	10:25 – Visit to Qoricancha  
-	Discover one of the most impressive buildings of Incan Cusco: The Korikancha (the Golden Temple) a temple dedicated to the worship of the Sun God, whose interior walls were said to have been covered in gold.
-	11:25 – Departure to the Cathedral (Walking Distance)
-	11:45 – Visit to The Cathedral
-	Continue the day with a stroll through the Main Square, where you will visit the Cathedral and admire its exquisite vestibules and priceless paintings from the Cusco School of the 17th and 18th centuries.
-	12:30 – Departure to the Restaurant (Walking distance)
-	12:40 – Lunch at MAP Café Restaurant.
-	14:30 - Departure to the airport.
-	Flight to Lima via Latam Airlines.
Suggested flight: LA 2042 Cusco / Lima  16:54 – 18:20 hrs 
(Subject to change without any advice)
-	Upon your arrival, assistance at the airport for your international flight.
             Optional: Post night at Costa del Sol Wyndham Airport 
-	*** END OF THE SERVICES ***
</t>
  </si>
  <si>
    <t>CLL601PST-SGL</t>
  </si>
  <si>
    <t>WNA221112</t>
  </si>
  <si>
    <t>9-Night Lima to Valparaiso</t>
  </si>
  <si>
    <t>CLL601PRE-DBL</t>
  </si>
  <si>
    <t xml:space="preserve">INCLUDED:
-	Domestic Flight Lima / Cusco / Lima
-	Professional local English-speaking guides.
-	Transfers and excursions on private services.
-	Hotel accommodation including breakfast. 
-	3 glasses of house wine, beer, soda or fruit juice, and water during the meal in the itinerary in Sacred Valley, Machu Picchu, and Cusco.
-	All meals mentioned in the itinerary.
-	Entrances fee to Machu Picchu
-	VISTADOME  Train to/from Machu Picchu.
-	One accompanying Peruvian Tour director (from Lima – DAY 1).
-	Gratuities for drivers, guides, restaurants, tour conductor.
DAY 1
TUE, NOV 08	USA / LIMA / CUSCO / SACRED VALLEY
-	International arrival. 
-	Arrival, meet and greet and assistance for your flight to Cusco.
-	Flight Lima to Cusco via Latam Airlines.
Suggested flight: LA 2015 Lima / Cusco 09:40 – 11:03 hrs
(Subject to change without any advice)
-	Upon your arrival transfer to the Sacred Valley.
-	13:00 – Lunch at Hacienda Huayoccari 
-	19:00 - Dinner at the hotel 
-	Overnight in the Sacred Valley of the Incas -Tambo del Inka, a Luxury Collection Resort &amp; Spa, Valle Sagrado 5*
Check in - 15:00 &amp; check out - 12:00
DAY 2
WED, NOV 09	 SACRED VALLEY
-	Buffet Breakfast is served from 06:00 AM to 10:00 AM.
-	09:00 – Departure to Ccorccor Community. 
-	09:45 – Arrival to Ccorccor Community.
-	visit to the welcoming residents of the Andean village of Ccorccor, who will be awaiting your arrival with music, dance, and a lovely garland of flowers. You’ll feel right at home as you share memorable moments with the villagers, and you’re sure to have a great time learning the games played by the local children, including hoop rolling, spinning tops, and the game the children call “plic-plac”.
-	12:00 – Departure to Tiobamba.
-	12:30 – Arrival to Tiobamba for a unique Picnic Lunch, overlooking the Sacred Valley and its snow peaks.
-	14:00 – Departure to Maras 
-	14:30 – Arrival to Maras Salt Pans.
-	Visit to Maras Salt Pans. The sight of this still-operating salt mine, in use since Incan times, will amaze you the stark white of the steeply descending salt pans juxtaposed against the green of the surrounding mountain slopes.
-	15:15 – Departure to Moray.
-	15:45 – Visit to Moray Archaeological Site.
-	Used as an agricultural testing ground, the site's system of circular terraces descends 490 feet (150m) from where we will stand, serving as a perfect testament to the level of advancement achieved by the Incas, who excelled at building masterful constructions in harmony with nature.
-	16:45 – Return to your hotel.
-	19:00 - Dinner at the hotel 
-	Overnight in the Sacred Valley of the Incas -Tambo del Inka, a Luxury Collection Resort &amp; Spa, Valle Sagrado 5*
DAY 3
THU, NOV 10	SACRED VALLEY / MACHU PICCHU 
-	Buffet Breakfast is served from 06:00 AM to 10:00 AM
-	08:30 – Departure to Ollantaytambo Fortress
-	09:00 - Visit to Ollantaytambo Fortress
-	This morning we will visit one of the last remaining Incan towns, Ollantaytambo, which was once fiercely guarded by a massive fortress. We will discover the large archaeological complex of what used to serve as a wayside inn for royal delegations on long journeys. Surviving structures here include multiple walls and towers that were used to protect the citadel from possible invasions.
-	09:45 - Transfer to Ollantaytambo train station.
-	09:55 – Arrival to Ollantaytambo train station.
-	10:32 – Departure of Vistadome train # 203  to Aguas Calientes
-	12:11 – Arrival to Aguas Calientes Town and walk to the restaurant.
-	12:20 – Lunch at Café Inkaterra.
-	13:30 - Walk to the bus stop to board the bus up to the Citadel of Machu Picchu (30min)
-	14:00 - Visit to the Historic Sanctuary of Machu Picchu:
This day, you will visit the Machu Picchu Historic Sanctuary. Rediscovered by Hiram Bingham more than a century ago, Machu Picchu is considered one of the Seven Wonders of the World. Its architectural beauty, spectacular natural landscapes and the energy held in its enigmatic structures will take your breath away.  Follow in the footsteps of the ancient Incans as you explore this magical citadel along with the tour guide. 
-	16:30 - Take the bus for the transfer down the mountain to the town.
-	19:00 – Dinner at hotel.
-	Overnight in Machu Picchu village - Sumaq Hotel 5*
DAY 4
FRI, NOV 11	MACHU PICCHU / CUSCO
-	Buffet Breakfast is served from 05:00 AM to 10:00 AM.
-	08:30 – Board the bus up the Ruins
-	09:00 - Second entrance to the Machu Picchu citadel:
This day you will return to Machu Picchu to further explore this amazing citadel. You might go to the Inca Bridge, built by the Incas as a secret entrance to Machu Picchu for the Inca army. Or you might hike up to the Inti Punku (Quechua for sun door), believed to be the control gate for those who enter and exited the Machu Picchu Sanctuary.
-	12:00 – Enjoy lunch at Belmond Sanctuary Lodge Restaurant    
-	13:30 - Take the bus for the transfer down the mountain to the town.
-	15:20 Departure on Vistadome Train # 34 to Poroy Station.
-	19:05 – Arrival to Poroy Train Station and private transfer to the City of Cusco.
-	20:00 – Arrival and check in to your hotel.
-	20:30 – Dinner at hotel.
-	Overnight in Cusco - Palacio del Inca, a Luxury Collection hotel 5*
DAY 5
SAT, NOV 12	CUSCO / LIMA / CALLAO
-	Buffet Breakfast is served from 04:30 AM 
-	08:30 - Departure to Sacsayhuaman Fortress
-	09:00 – Visit the archaeological site of Sacsayhuaman.
-	The Fortress of Sacsayhuamán, a colossal structure of enormous stones, carved and fitted together with incredible precision.
-	10:00 – Departure to Qoricancha Temple
-	10:25 – Visit to Qoricancha  
-	Discover one of the most impressive buildings of Incan Cusco: The Korikancha (the Golden Temple) a temple dedicated to the worship of the Sun God, whose interior walls were said to have been covered in gold.
-	11:25 – Departure to the Cathedral (Walking Distance)
-	11:45 – Visit to The Cathedral
-	Continue the day with a stroll through the Main Square, where you will visit the Cathedral and admire its exquisite vestibules and priceless paintings from the Cusco School of the 17th and 18th centuries.
-	12:30 – Departure to the Restaurant (Walking distance)
-	12:40 – Lunch at MAP Café Restaurant.
-	14:30 - Departure to the airport.
-	Flight to Lima via Latam Airlines.
Suggested flight: LA 2042 Cusco / Lima  16:54 – 18:20 hrs 
(Subject to change without any advice)
-	Upon your arrival, transfer to Callao´s Port.
</t>
  </si>
  <si>
    <t>CLL601PRE-SGL</t>
  </si>
  <si>
    <t>CLL302</t>
  </si>
  <si>
    <t>The Best of Lima</t>
  </si>
  <si>
    <t>We will begin our tour of the city with an exploration of colonial era Lima First, we will visit the main square, or Plaza de Armas exploring this public space on foot and admiring the facades of the Government Palace, the cathedral, and City Hall, all examples of Lima's enduring colonial era architectural opulence.
From the main square, we will continue to Casa de Aliaga which stands right at the heart of the Historic Center of the city of Lima.
Our next stop will be the Larco Museum, an 18 th century viceroyalty era mansion that houses a collection spanning more than 5000 years of Peru's Pre Columbian history We will first enjoy a delicious lunch at the terrace of Café del Museo Larco, overlooking the museums beautiful gardens The museum boasts a fine collection of ancient gold and silver jewelry and religious paraphernalia, as well as a famous collection of erotic Moche culture pottery that offers unique insights into aspects of Pre Columbian sexuality</t>
  </si>
  <si>
    <t>CLL305</t>
  </si>
  <si>
    <t>Palomino Island</t>
  </si>
  <si>
    <t>Setting sail from the port of Callao, we will make your way on the Pacific Ocean through the many islets and rocky outcrops which have become a natural haven for all manner of Seabirds, including pelicans, Peruvian boobies, Humboldt penguins, cormorants and seagulls, plus an immense colonies of sea lions We will reach the main event of Palomino Island. You can also take the chance to truly appreciate the natural world of the ocean by taking a swim with the friendly and curious sea lions that make this such a truly special adventure.
Learn about the fascinating histories of Lima’s many islands and observe the different species of marine wildlife that this part of the Pacific Ocean is home to The cold waters of Peru’s seas make these some of the world’s most fertile waters, home to thousands of species of fish upon which marine mammals and seabirds feed</t>
  </si>
  <si>
    <t>CLL306</t>
  </si>
  <si>
    <t>Culinary Experience with Penelope Alzamora</t>
  </si>
  <si>
    <t>Lima born Penelope Alzamora acquired her passion for Peruvian cuisine from her parents, who were lovers of fine food, and a nanny who introduced her to traditional cooking. She will lead the visit to a typical Peruvian market and explore the local ingredients that give life to the finest dishes of Peruvian cuisine Then we will head to the privacy of Penelope’s apartment, located in the neighborhood of Barranco overlooking the ocean Together we will learn how to
prepare popular recipes of Peruvian cuisine, while stimulating your appetite with a good pisco sour. 
Native to Lima, Penelope moved closer to traditional cuisine starting at a young age she studied at Newbury College ( MA) and Culinary Arts in Johnson Wells ( RI) and in 1995 opened with her dad and other partners the well-known “Bohemia Café y Mas” restaurant She also had the amazing opportunity to teach for over 7 years at the Tante Marie Cooking School in the San Francisco bay during the 2000 s, where she proudly helped to show case the variety and creativity behind Peruvian cuisine She currently offers culinary experiences and cooking classes in Lima, combining her two passions teaching and gastronomy</t>
  </si>
  <si>
    <t>Paracas Bay (Pisco/San Martin), Peru</t>
  </si>
  <si>
    <t>PRC301</t>
  </si>
  <si>
    <t>Paracas Bay</t>
  </si>
  <si>
    <t>We will visit Paracas bay, a small town known mostly because of so many visitors are drawn seeking a beach getaway.  The village boasts from tourism as it is the point of departure to Paracas National Reserve. Its waterfront boardwalk offers amazing views on the Pacific Ocean, sprinkled with brightly colored fishing boats, souvenir vendors who congregate to sell their trinkets, and seafood restaurants. 
But Paracas is also an important location in Peru´s history, as in 1820 the Southern Liberation Expedition headed by general Jose de San Martin disembarked with more than 4,000 soldiers on their way to Lima in the effort to free the South American colonies from Spanish imperial rule.
It is said that the red and white colors of the Peruvian flag were inspired by flamingos, commonly seen in Paracas shores. 
Enjoy free time to walk the boardwalk and take pictures of the beauty of the views. 
Note:  Easy Activity</t>
  </si>
  <si>
    <t>PRC302</t>
  </si>
  <si>
    <t>Dune Buggy and Sandboard Tour</t>
  </si>
  <si>
    <t>Following your transfer to the small town of Pisco’s local airport, your light aircraft will take off for the flight over the enigmatic Nazca Lines.
The extraordinary creative skill of ancient Peruvians will be revealed to you on a grand scale as you view from the air one of humanity's greatest mysteries zoomorphic and geometric motifs on a colossal scale, etched into the desert’s surface by the Pre Inca Nazca culture These vast designs are only fully visible from the air, and they include a monkey, spider, hummingbird, and more than 20 other figures occupying an area of around 190 square miles 500 km²), waiting to be admired from above in an unforgettable two hour overflight
Note:  Easy Activity.  Comfortable clothing is recommended.  Land experience is not suitable for children under the age of 9.  From 18 years old, no children less of 9 years are allowed. Maximum of weight 90 kg per person.</t>
  </si>
  <si>
    <t>PRC303</t>
  </si>
  <si>
    <t>Ballestas Islands</t>
  </si>
  <si>
    <t>Enjoy the sunrise at one of the Peruvian coast's most scenic bays before embarking upon a fabulous boat trip to the Ballestas (“ Islands nature reserve, an excellent place to observe at close quarters the largest concentration of guano producing birds and sea lions on Peru’s Pacific coast As you leave the bay, you will have a fine view of the mysterious Candelabro an ancient geometric figure etched into a sandy hillside and associated with the Nazca Lines.
As your boat approaches the islands you will be greeted by an impressive display, as thousands of seabirds, including Peruvian boobies and guanay cormorants, drown out every other sound with their peculiar honks and quacks When they spot the boat, the sea lions will take a short break from bumping around on the rocky islets or squabbling over territory and slip beneath the waves before approaching your vessel in a friendly and curious manner.
Note:  Easy Activity</t>
  </si>
  <si>
    <t>Ilo District, Peru</t>
  </si>
  <si>
    <t>DMC CHILE</t>
  </si>
  <si>
    <t>Victor Venegas</t>
  </si>
  <si>
    <t>victorvenegas@dmcchile.cl</t>
  </si>
  <si>
    <t>portoperations@dmcchile.cl</t>
  </si>
  <si>
    <t>(56-2) 2694 4100</t>
  </si>
  <si>
    <t>Arica, Chile</t>
  </si>
  <si>
    <t>ARI301</t>
  </si>
  <si>
    <t>Highlights of Arica</t>
  </si>
  <si>
    <t xml:space="preserve">Arica is a city of commercial and cultural exchange resulting from its proximity to Peru and Bolivia. It is the main shipping port for Bolivia and for the city of Tacna in Peru, and is the only port in the desert area with water and vegetation. Roads and railways link it to both countries. The city, of old tradition and modern aspect, has a gambling casino, attracting great numbers of tourists. 
Famous for its climate, it is called the “City of Eternal Spring” due to its mild climate and sunny days almost all year round. Arica lies at the mouth of the Azapa valley, a green oasis in the middle of the Atacama Desert that produces all kind of tropical fruits and vegetables, among which its olives are famous for its size and flavor. 
We will head towards the Azapa Valley where we will visit San Miguel Archaeological Museum, which has a collection of pre-Columbian artifacts and mummies preserved in sand from ages ago, dating back to 5,000 BC, which makes them the oldest mummies in the world, and unique as the method of preparation was artificial. Return to town and then to the pier.  Visit the Morro, a small promontory that penetrates the sea like a spur; and the best view point of the area. San Marcos Square in downtown, with its famous San Marcos church, erected in 1876 in a gothic style made at the Gustave Eiffel et Cie. workshops, prefabricated in iron with its door made of wood, this church replaced the old one when it was swept away by a tidal wave in 1869.	(Please note that San Marcos Church interior visit is not included).									
Note:  Moderate Activity.  This land experience is not suitable for wheelchairs or guests with mobility limitations. </t>
  </si>
  <si>
    <t>ARI302</t>
  </si>
  <si>
    <t>Coastal Walk and Historical Arica</t>
  </si>
  <si>
    <t xml:space="preserve">
Depart from the pier and head toward The Alacran Peninsula, an island artificially converted into a peninsula in 1964 by the union of the island with mainland. Stop for pictures of the Spanish fortifications that protected the silver shipments from the pirate attacks. It is said that Francis Drake’s treasure is hidden in this ex-island. You can also contemplate and take pictures of the world class surfer’s wave “El Gringo”.
Continue along the coast highway passing the Lisera and Laucho beaches. Our walking tour, over sandy hills and through caves and caverns will begin in Corazones beach. 
Next, is  Colon 10, a site museum that respects the original place where these mummies were buried approximately 4000 to 5000 years BC and named World Heritage by Unesco in 2021. The representatives of this culture, called Chinchorro culture, had a complex rituality about life and death expressed in the form they preserved their dear ones after life. 
You will be able to see the mummies of hunters, fishermen, marine recolectors and children that lived along the sandy hills and rocky caves in the coast, buried and artificially mummified, with their funerary bundles, skins and feathers covering their bodies. Finally, your next stop will give you the chance to taste one of the best homemade ice creams of the city before returning to the pier.
Note:  Moderate Activity.  This land experience is not wheelchair accessible or recommended for guests with mobility difficulties.  Comfortable walking shoes are recommended.						</t>
  </si>
  <si>
    <t>ARI303</t>
  </si>
  <si>
    <t>Man and the desert</t>
  </si>
  <si>
    <t xml:space="preserve">The Atacama Desert is the world's driest but surrounds fertile land inhabited for over 10,000 years. Visit Colon Square and San Marcos Church. See the ancient Indian geoglyphs as you travel to the San Miguel Archaeological Museum. Stop in the middle of the desert to see the impressive Tutelar sculptures.
For almost 10,000 years, man has inhabited this land, framed by the driest desert in the world - the Atacama Desert. Visit Colon Square and San Marcos Church, erected in 1876 in Gothic style to replace the old church that was swept away by a tidal wave. Head towards Azapa Valley to visit the San Miguel Archaeological Museum, and then see the geoglyphs, one of the most amazing works of the Andean people. These consist of figures made on the hill slopes, either by piling up stones or scratching the surface of the hillside.
Drive south on the Pan-American Road to the middle of the desert and Pampa Chaca, where Diaz Fleming, one of the greatest sculptors in Chile, has created the impressive Tutelar Figures as an homage to the Andean people. These are composed of two groups -the Ancestors and the Origin of the Ancestry. According to Andean tradition, these people have a divine origin, descending from the Sun and the Moon. Enjoy a snack and refreshments while entertained by Andean folk music.
Note:  Moderate Activity.  This land experience is not suitable for wheelchairs or guests with mobility difficulties. </t>
  </si>
  <si>
    <t>ARI304</t>
  </si>
  <si>
    <t>Olive Route in Azapa</t>
  </si>
  <si>
    <t xml:space="preserve">The Azapa Valley is very fertile and produces all kinds of tropical fruits and vegetables, including olives, which are famous for their size and flavor. You will visit a hacienda here, see pre-Columbian artifacts at an archaeological museum and stop at the Handicraft Village.
Arica lies at the mouth of the Azapa Valley, a green oasis in the middle of the Atacama Desert that produces all kinds of tropical fruits and vegetables, including olives which are famous for their size and flavor. The olive is one of the major components of the agriculture in Azapa Valley. The original olive trees were brought by the first Spanish conquistadors and gave rise to one of the best-known varieties - Azapa.
Stop at a hacienda and you will learn about its irrigation system and the olive selection. Before you leave, you will have the opportunity to sample some different types of olives. You will then, head towards the San Miguel Archaeological Museum, which has a collection of pre-Columbian artifacts and mummies preserved in sand, dating back to 5,000 B.C., which makes them the oldest mummies in the world. The tour also includes the Handicraft Village, a replica of the Parinacota Village, exhibiting knitting articles, ceramics, pottery, carved stones and other items
Note:  Easy Activity </t>
  </si>
  <si>
    <t>Antofagasta, Chile</t>
  </si>
  <si>
    <t>AFG301</t>
  </si>
  <si>
    <t>Antofagasta City &amp; Surroundings</t>
  </si>
  <si>
    <t> 2:45 PM</t>
  </si>
  <si>
    <t>5:45 PM </t>
  </si>
  <si>
    <t>Historical Center
Take a short walking tour around Plaza Colon, the city’s main square surrounded by monuments that have been donated by foreign communities residing in Antofagasta. Pass the Clock Tower, the Bandstand, the Old Customs House and the former Railway Station. The old nitrate dock, the fishing port, and the pedestrian zone complete the downtown picture. Also a visit to the Regional Museum is included where you will learn about the Antofagasta Region´s mineral wealth has influenced its history and distinctive culture.  
Huanchaca Ruins
Leave the city and drive south past the university campus to the striking remains of a Bolivian silver refinery built in 1868 and closed in 1903. Huanchaca is a Quechua word which means “the bridge of sorrows”. 
From below, the ruins resemble a fortress rather than a factory. A stop will be made for photographs. (Entering the ruins is not permitted.). Today, the ruins have been turned into a Cultural Park, which includes a modern museum. The Atacama Desert Museum is available for your visit, which will allow you know about the main attraction of the whole region, and the importance of mining and astronomy for the region.
Note:  Moderate Activity</t>
  </si>
  <si>
    <t>AFG302</t>
  </si>
  <si>
    <t>Baquedano &amp; Chacabuco</t>
  </si>
  <si>
    <t> 2:30 PM</t>
  </si>
  <si>
    <t>7:30 PM </t>
  </si>
  <si>
    <t>Driving through the desert, you will head towards the small town of Baquedano, once an important junction of the Antofagasta and Bolivia Railway Company. Here, you can see the old railway station and a collection of old locomotives used in the nitrate industry. 
From Baquedano, continue on to Chacabuco--the remnants of a large nitrate town built in 1922 for workers of the nearby nitrate plant. The town was abandoned after nitrate prices fell below market sustainability levels. Chacabuco was used again between 1973 and 1975 by the Pinochet government as a concentration camp for political prisoners. In recent years, the old buildings have been restored using funds granted by the German government. After this visit, and seeing part of the Atacama Desert, return to the pier to rejoin your ship.
Note:  Moderate Activity</t>
  </si>
  <si>
    <t>AFG301OVD</t>
  </si>
  <si>
    <t>San Pedro de Atacama Overland</t>
  </si>
  <si>
    <t>Day 1: Departing from the ship, you will head towards the small town of Baquedano, once an important junction of the Antofagasta and Bolivia Railway Company. Here, you can see the old railway station and a collection of old locomotives used in the nitrate industry. From Baquedano, continue on to Calama airport, where the hotel staff will be awaiting to change to their own vehicles.
A few miles outside San Pedro de Atacama the Salt Mountain Range rises with bizarre formations from the plain. Geologically, this is the pushed-up bottom of a former lake into a vertical position. Wind and rain then eroded the soft material into dinosaur-like shapes. The road crosses this range through the fantastic Valley of the Moon, descending to the Atacama salt flat. From a rock outcrop a panoramic view is offered of the salt flat, the towering Licancabur volcano in the background and the oasis of San Pedro de Atacama below. Continue to San Pedro de Atacama for dinner and overnight accommodation at the Hotel. Located 8,000 feet above sea level, this village was the main center of the Atacamenian culture. By 1450 San Pedro de Atacama was conquered by the Incas. In 1536 the Spanish conquerors arrived and built the village of mud-bricks. 
Day 2: You will have the chance to explore San Pedro de Atacama, including the lovely square, an old town plaza features a church (built in 1774) that reveals some of local architectural style: cactus wood details, adobe construction and leather-bound algarrobo beams. Visit the Valley of the Moon, a nature sanctuary, where you can see the spectacular geological formations caused by the pressure exerted by the Andes Mountains and the Domeyko Mountains. It is a moving landscape and one of the most characteristic of the area. After lunch, continue to Laguna Chaxa, about 25km southwest of Toconao and 65km from San Pedro, the Reserva Nacional Los Flamenco’s most easily accessible flamingo breeding site. Return to hotel in San Pedro.
Upon return, please approach the tour excursion leader, to speak about next day activities, so they can choose one of their tours that meet your preferences. Take in consideration, that this will be shared with other guests of the hotel.
Day 3: Breakfast at the hotel.
This morning is for you to enjoy one of the morning excursions on the hotel’s menu, or simply rest and relax before lunch.
In the early afternoon (around 2pm), transfer to Calama to board the plane to Santiago. 
Approx. ETD: 5:30 pm. // ETA: 7:40 pm
Subject to changes
Upon arrival in Santiago, ride the vehicle that will take you to your hotel in Valparaiso (1 hour and 30-minute drive). Upon arrival Check in at Sheraton Miramar hotel.
Dinner at the hotel’s restaurant.
Day 4: Early breakfast at Sheraton Miramar and drive to the cruise terminal for check in procedures. This way, there is the chance that guests may rejoin the ship immediately, or they may send their luggage to the ship, and join one of the Valparaiso or Casablanca excursions, and next day, they can take one of the debarkation excursions to see Santiago, or if they are back-to-back guests take more in-transit tours.</t>
  </si>
  <si>
    <t>Coquimbo (Las Serena), Chile</t>
  </si>
  <si>
    <t>COQ301</t>
  </si>
  <si>
    <t>Coquimbo y La Serena</t>
  </si>
  <si>
    <t xml:space="preserve">Driving through downtown Coquimbo,  pass the Plaza de Armas or main square, where you will notice a mix of colonial and modern architecture. Continue on to La Herradura. During a brief stop at this seaside resort, your guide will regale you with legends of pirates and corsairs. 
Proceeding along the coast, you will see the old lighthouse, symbol of La Serena. Then make your way down the lovely tree-lined Francisco de Aguirre Avenue. You’ll stop at the Plaza de Armas, main square of La Serena. Next La Recova Market, where you will have some free time to browse among handicrafts, pottery, papaya products, semi-precious stones and alpaca wool handicrafts. Your next stop is La Serena University. Enjoy a panoramic view of the city and Coquimbo Bay before returning to the pier.	
Note:  Moderate Activity </t>
  </si>
  <si>
    <t>COQ302</t>
  </si>
  <si>
    <t xml:space="preserve">Tabali and Enchanted Valley </t>
  </si>
  <si>
    <t>View the "Enchantment Valley's" petroglyph-marked boulders, and sample the wines of a well known Chilean winery while visiting.
Departure from Coquimbo pier. Then we drive southwards on the Pan-American Highway, going along the coast and admiring beautiful beaches such as La Herradura, Las Tacas, and Guanaqueros. Then, as we leave the coast behind, we will have the opportunity of observing permanent thick fog (camanchaca or coastal clouds) above coast hill, a phenomenon that produces moisture in this area.
Then, we will drive towards the “Enchantment Valley” traveling on a country road. This valley has great archaeological importance, being considered an open-air museum of scientific and cultural interest. “El  Molle Culture” and other groups of hunters inhabited this valley from circa 2,000 BC until 600 AD. In this area, it is possible to find an incredible and interesting number of petroglyphs depicting masks, heads with antennae, tiaras, sun symbols, and snake-like and fish-like shapes deeply engraved in rocks. Also, it is possible to see pictographs of lineal drawings, human beings, and other figures in natural paint. We will also have the opportunity of seeing the small cup stones or Piedras Tacitas.
Then, we will drive towards the Tabalí Winery. At 30º29’ latitude South, Limarí is currently Chile’s northernmost wine-producing region, although this is likely to change quickly as pioneering winemakers continue pushing northwards in search of new viticultural frontiers.
Tabalí has inspired its architecture and décor in the ancient inhabitants of this land, the Molle and the Diaguita cultures, groups of hunters that inhabited this valley from circa 2,000 BC until 600 AD.   All this interacts with elements of pre-Columbian cultures and the colors of the landscapes: brown, given by the aridness of the soil, the greenness of the grass, and wild flowers with the spectacular frame of the Andes Mountains.</t>
  </si>
  <si>
    <t>COQ303</t>
  </si>
  <si>
    <t>Elqui Valley and Pisco Distillery</t>
  </si>
  <si>
    <t xml:space="preserve">Departure from Coquimbo pier towards Elqui Valley, which has a geographic configuration unique in the world formed by a narrow valley but fertile strip of land in the middle of an Andean mountainous desert that is irrigated by Elqui river, whose water comes down the high mountains. This place has the clearest atmosphere in the world, especially for astronomic purposes. Driving along the valley, pass by typical villages such as Algarrobito, El Molle, and El Tambo. You will visit a national drink distillery factory (Pisco) where you will learn about the making of Pisco, which is produced and bottled in this region. Pisco is achieved through the distillation of wine produced from different grape varieties; visit the cellars and exhibition room of Pisco, followed by a tasting. 
Then, the tour continues to the picturesque town of Vicuña, the main town, which is located 60 kilometers from La Serena, the place where Gabriela Mistral (literature Nobel Prize winner) was born. You will have some time to visit the main square, Bauer Tower (old city hall), and Vicuña's church.  Afterwards, some refreshments will be taken in a local restaurant.
Return to La Serena.  Here, you will visit La Recova handicraft market, where you will find papaya products, handicrafts of Combarbalita, and lapis lazuli (semiprecious stones), pottery and ceramics with Diaguita motifs, and alpaca wool articles.  Then panoramic view of the city while returning to the pier.
Note:  Moderate Activity.  Comfortable walking shoes are recommended along with a hat, sunglasses and sunscreen. This land experiences is not suitable for those with walking difficulties  and is not wheelchair accessible. </t>
  </si>
  <si>
    <t>COQ304</t>
  </si>
  <si>
    <t xml:space="preserve">Alpha Aldea Sun Observatory </t>
  </si>
  <si>
    <t xml:space="preserve">Meet a physicist guide who will take you on a truly stellar journey through the Chilean countryside, admiring the vineyards and breathtaking landscape of Elqui Valley. Observe the sun through a last-generation telescope equipped with special filters, allowing you to view sun spots and solar flares.
See the sun in a completely new light on this journey to the Alfa Aldea Sun Observatory in Elqui Valley. The observatory overlooks the beautiful vineyards and clear skies of the valley. The Elqui Valley is renowned for having some of the clearest skies in the world. You'll visit an observatory nestled in this prime area for viewing celestial phenomena. The Alfa Aldea Sun Observatory follows the footsteps of ancient astronomers who first looked to the skies. Meet your guide who will teach you about solar phenomena. Then, get the incredible opportunity to observe the sun through a last-generation telescope with solar filters. See sunspots and solar flares and learn more about the sun, our closest star. Then, return to the pier with a scenic drive through the vineyards and landscape of the Elqui Valley, located in the shadow of the Andes.
Note:  Easy Activity, however, there is walking over uneven surfaces as well as steps.  This land experience is not wheelchair accessible. </t>
  </si>
  <si>
    <t>Valparaíso (Santiago), Chile</t>
  </si>
  <si>
    <t>VAP301</t>
  </si>
  <si>
    <t>Valparaiso in Depth</t>
  </si>
  <si>
    <t>10:00 AM </t>
  </si>
  <si>
    <t>2:00 PM </t>
  </si>
  <si>
    <t>Valparaíso is protected as a UNESCO World Heritage Site. Valparaíso is an exceptional testimony to the early phase of globalization in the late 19th century, when it became the leading merchant port on the sea routes of the Pacific coast of South America.
Valparaiso is well-known all over the world due to its impressive architecture and because it has been mentioned in world-famous books such as “Moby Dick” by Herman Melville. During the tour you will be able to experience the hilly old part of Valparaiso, as well as the impressive downtown section, and experience a ride on two of the amazing “ascensores”, or funiculars, some of them unique in the world.  This tour has been designed for those who want to walk the town and want to “discover” Valparaiso more intimately.
The city consists of two completely different sections, one of them known as El Plan, referring to the lower part adjacent to the port area, and the other section, "Los Cerros" or "El Plan Alto".  On some 42 hills we find a jumbled mass of fine mansions, tattered houses, and shacks in utter confusion spread along the narrow streets.
First, you will take the Alemania Avenue, the only one that crosses most of the Valparaiso hills. Climbing up hills, you will see the city from another point of view.  You will reach “La Sebastiana”, one of the museum houses of the laureate Nobel Prize winner, Pablo Neruda.  Astonishing in its construction, and also for the enormous variety of different types of objects found here.  
Next, the tour will continue descending to El Plan, driving through Plaza Victoria, which was the heart of all social life during the 1880’s. In front of it is possible to see the cathedral, built between 1930 and 1950. And also, will pass by the main feature of this area which is the Plaza Sotomayor, dominated by the Naval Headquarters building and the impressive monument to the Heroes of Iquique. 
Afterwards, you will have the wonderful chance to experience a ride on one of the most picturesque funiculars of Valparaiso, to have a refreshment in a local restaurant.
After this, ride the funicular down and continue with a drive up the hillside where we find the promenade “Paseo 21 de Mayo”. From here there is a superb view over the city and its bay. From here you will descend on another funicular to ride your vehicle and be transferred back to the ship.
Note: 
- This tour involves a moderate amount of walking, sometimes over uneven terrain, so it is not advisable for people with walking problems or who are in wheelchairs.
- Due to the nature of the streets in Valparaiso hills, this tour must be done on senior buses (29-seaters) only.
- Traffic conditions may affect the duration of this excursion.
- The order of the visits may vary. 
- If the call is on a Monday, as La Sebastiana museum is closed, it needs to be replaced with the Naval Museum (subject to availability).</t>
  </si>
  <si>
    <t>VAP302</t>
  </si>
  <si>
    <t>Chilean Cuisine</t>
  </si>
  <si>
    <t>3:00 PM </t>
  </si>
  <si>
    <t>If you like cooking, you will enjoy the Chilean cuisine full experience from purchase all the ingredients, cook them and of course enjoy your preparation.  
Your first stop will be at the fish market at Caleta Portales. Here, you will pick up all the necessary ingredients to prepare the traditional Chilean dish “Caldillo de Congrio” a dish so culturally important that Nobel Prize-winning Chilean poet Pablo Neruda wrote an ode to it.
Then, it’s on to the Cardonal Green Market, another bustling marketplace with stands overflowing with fresh, locally grown fruits and vegetables. As no traditional meal is complete without an aperitif, the guide will purchase the ingredients for the ritual preparation of Chile’s iconic Pisco sour.  
Afterwards, the chef will continue on to prepare the kitchen for your cooking class, while you explore Valparaiso, a city whose architecture earned it a UNESCO World Cultural Heritage distinction. During the tour, you will meander through the hilly old part of Valparaiso, as well as the impressive downtown section.
Note:
-	This tour has a moderate amount of walking, sometimes at uneven and hilly terrain. Including some steps in order to reach the Cooking class venue. Not suitable for guests with mobility issues or confined to a wheelchair.</t>
  </si>
  <si>
    <t>VAP303</t>
  </si>
  <si>
    <t>Grand Tasting for the Connoisseur</t>
  </si>
  <si>
    <t>11:00 AM </t>
  </si>
  <si>
    <t>4:00 PM </t>
  </si>
  <si>
    <t>Chile is well known all over the world due to the quality of its wines, and Casablanca valley is one of the most famous valleys in Chile.
After disembarking in Valparaiso, you will meet a local guide and drive towards Casablanca Valley. Since 1875 there have been vineyards in Casablanca Valley but only since the 1980’s was the true potential of the valley discovered.  It was determined only recently that the soils and the conditions were in many ways similar to the Napa and Sonoma Valleys in California.  The valley is oriented in such a way that daily ocean breezes cool the grapes on the vine and result in intensely fruity wines when properly vinified.
Here you will visit one of the wineries located in this valley.  You will be shown the wine-process and will taste some of the wines they produce with an oenologist.  
A well-deserved lunch paired with best wines of the winery will crown the visit.
This tour is meant to show the differences of an organic vineyard. Join on a private tour and later a degustation of 4 wines, behind-the-scenes tour of the vineyard and winery as you sip a glass of our wine letting you know through the tour about the history of the Farm and how our American family came to settle here when CJ Kingston migrated to Chile from Michigan in search of gold. As you walk through our vineyards learning about our conversion to organic farming, you’ll see the vines up close, learn about the history of the Casablanca Valley and learn how Courtney Kingston decided to plant grapes. Initially a venture to grow premium grapes which we could sell to wineries and winemakers, the Kingston’s turned to making their own wine to prove to others what could be done on the land. The tasting will include 4 premium, each perfectly paired. In addition to talking through each wines’ color, aroma and flavor pairings as well. The lunch is a four-course meal paired with premium wines.  All wines will be explained prior to each course; in addition, we will explain the food and wine pairing as well. The food and wine menu varies depending on seasonality as most ingredients are sourced locally following the “farm to table” concept as much as possible.
Finally, your vehicle will drive back to Valparaiso to re-board the cruise.</t>
  </si>
  <si>
    <t>WNA221121</t>
  </si>
  <si>
    <t>12-Night Valparaiso to Ushuaia</t>
  </si>
  <si>
    <t>Castro, Chile</t>
  </si>
  <si>
    <t>WCA301</t>
  </si>
  <si>
    <t>Panoramic Castro</t>
  </si>
  <si>
    <t>3:45 PM </t>
  </si>
  <si>
    <t>6:15 PM </t>
  </si>
  <si>
    <t xml:space="preserve">There is no doubt that Castro is one of the most picturesque and interesting cities in the Chiloe archipelago with its typical wooden architecture reflected on its stilt houses locally known as Palafitos, such as the ones overlooking Gamboa river that can be appreciated from Gamboa viewpoint. The local culture in Chiloe was heavily influenced by the Jesuit missionaries who arrived in 1608 and stayed for 160 years. They built chapels everywhere -- more than 150 in all. Sixteen of these chapels are now a UNESCO World Heritage Site such as Nercon Church in the suburbs of Castro and San Francisco church in the main square of the city.
Drive back to pier, from where and if you wish, after a short walk you can reach on your own the interesting and colorful handicraft market of Castro.
Note: Please note:  Your guide will do his/her best to speak English, but please keep in mind that the remoteness of the port/ limited tourism infrastructure here is part of the city’s charm, and bear with any language difficulties he/she may encounter.		
Moderate Activity. </t>
  </si>
  <si>
    <t>WCA302</t>
  </si>
  <si>
    <t>Castro and Rural Traditions</t>
  </si>
  <si>
    <t>3:30 PM </t>
  </si>
  <si>
    <t>The invitation today is to visit and get to know the highlights of Castro, such as some of its viewpoints, its World Heritage church of San Francisco, traditional for its powerful external colors and its impressive interior in natural wood and Yumbel market, where we will see the land and sea products so characteristic of our island, in addition to tasting part of its traditional local preparations in the second-floor kitchens.
Next, we will drive towards Rilan peninsula, where a local family will be our hosts. They will tell us about their carpenter culture, and introduce us to their world heritage church, the culture of the carpenters in their workshop and the current country life by taking us to their home and stove where we can do part of the typical activities of a day in their lives, such as working the land, playing yew, grinding wheat with stones, etc
Later, we will go to the port of Yutuy, to board a typical Chiloes vessel to take us sailing through the Castro Fjord and from the sea we will observe the city with its architecture of stilt houses, the church of San Francisco, hotels, residential sectors, schools, artisan shipyards and if we have any luck you will be able to observe the local fauna such as sea lions, dolphins, black-necked swans, among others before docking in Castro pier to return back to the ship.
Note: Please note:  Your guide will do his/her best to speak English, but please keep in mind that the remoteness of the port/ limited tourism infrastructure here is part of the city’s charm, and bear with any language difficulties he/she may encounter.</t>
  </si>
  <si>
    <t>SN Messier Channel - Chilean Fjords</t>
  </si>
  <si>
    <t>English Narrows</t>
  </si>
  <si>
    <t>Pio Xi Glacier</t>
  </si>
  <si>
    <t>Captain &amp; Expedition Leader's Choice</t>
  </si>
  <si>
    <t>Scenic Navigation - Chilean Fjords</t>
  </si>
  <si>
    <t>Puerto Natales, Chile</t>
  </si>
  <si>
    <t>PNT301</t>
  </si>
  <si>
    <t>Milodons Cave</t>
  </si>
  <si>
    <t xml:space="preserve">Discover Cueva del Milodon National Monument, and the history related to the remains of the prehistory in Patagonia.
In 1895, Captain Hermann Eberhard, a German born settler and rancher, discovered the well-preserved remains of a Mylodon in a cave. The Mylodon or Mylodón darwinii lista, a sort of giant sloth, lived in this area some 10,000 years ago.  It weighed about 200 kilograms and stood up to 3 meters tall when raised up on its hind legs.
The Mylodon cave, where a life-size model of this animal greets you at the entrance, is today a well-preserved natural monument of 650 feet deep and some 100 feet high with rocky paths that take you to the slightly dark interior where as you get deeper you will be able to see stalagmites and stalactites that remind us of those ancient times. The original desiccated remains of this very old dweller are shown in the London’s British Museum.	</t>
  </si>
  <si>
    <t>PNT304</t>
  </si>
  <si>
    <t>Horseback Riding in Patagonia</t>
  </si>
  <si>
    <t>Enjoy and feel like real Patagonian farmer, horseback riding in a beautiful landscape.
Your tour will begin with a 30 minute drive to Laguna Sofia. Upon arrival at the typical Patagonian estancia or farm, you will listen to a short briefing about horseback riding, and riding gear. Your ride starts with soft slopes. Keep your eye out for the local flora and fauna. Your ride will continue along a path that goes into valleys of lenga and ñire forests. At the conclusion of the ride, you will head back to the ship.
Note:  Moderate Activity.  This land experience is not wheelchair accessible or suitable to guests with walking difficulties.</t>
  </si>
  <si>
    <t>PNT305</t>
  </si>
  <si>
    <t>Hiking in Patagonia</t>
  </si>
  <si>
    <t xml:space="preserve">Enjoy the beautiful landscape of Patagonia.
The perfect opportunity of an easy hike to enjoy great view of the Paleolake Sofía and Prat Mountain range. Immerse on the landscape, Cave 4 of Laguna Sofía, Patagonian panther burrow during the Pleistocene; with a depth of 6 meters, remnants of mylodon and saber-toothed tiger, guanacos and other small species were found here.
In this complex of caves, the most important finding in the area was made: “An intact campfire”, the closest thing to human remnants dating 10,000 years back, was found under a large rock. Today remnants of campfires and animals are found in the Institute of Patagonia in Punta Arenas.
Note:  Moderate Activity.  This land excursion is not wheelchair accessible or suitable for those with walking difficulties.  Comfortable walking/hiking shoes are recommended.  </t>
  </si>
  <si>
    <t>PNT303</t>
  </si>
  <si>
    <t xml:space="preserve">Torres del Paine </t>
  </si>
  <si>
    <t xml:space="preserve">A pleasant and invigorating hike in which you can appreciate the glacier, a lake and take photos of an impressive view of the destination.
One of Chile's most attractive parks, Torres del Paine National Park was declared a Biosphere Reserve by UNESCO in 1978 and has been voted the 8th wonder of the world in 2014 by people from all over the world.  Well worth the journey by coach, guests are rewarded with incredible vistas to savor.  The park centers around an alpine massif of three imposing granite torres, or towers that reach over 10,000 feet, together with several lesser cuernos, or horns, which are formed of black shale, and a variety of glaciers, lakes, and wild rivers.  Make a photo stops at one of the lookouts towards Grey Lake.  Your drive will take you then the beach of Grey Glacier, where you will be able to walk towards the a viewpoint of the Glacier located in a small peninsula, at the other side of the beach. After nice walk, proceed for lunch at Hosteria Grey from where there is an impressive view.  After lunch, continue to Salto Grande for an invigorating walk towards the waterfall area. Afterwards, your next stops will be at the lookouts of Lake Nordenskjold, and Lake Sarmiento.  As you head out of the park, a short stop will be made at Cerro Castillo, before returning to the pier </t>
  </si>
  <si>
    <t>Punta Arenas, Chile</t>
  </si>
  <si>
    <t>PUQ301</t>
  </si>
  <si>
    <t>Punta Arenas on Foot</t>
  </si>
  <si>
    <t>A complete view of the most important sites of the city center and taste typical flavors of Patagonia.
There are different ways of knowing a city.  Undoubtedly, a walking tour gets you closer to the locals, and to seeing things from a different perspective. Punta Arenas is a city of hard-working immigrants who have struggled against the harsh nature of this southerly, end-of-the-world land.  
Your tour starts with a transfer by van or bus to Bulnes Avenue, to begin walking from one of the symbols of Patagonia  and Punta Arenas, El Ovejero, the Shepherd Monument, in honor of the typical working men of the local estancias or sheep farms. Continuing with the walk, you will pass in front of famous local cemetery, towards Maggiorino Borgatello Museum, founded by the Salesian missionaries, which gives a comprehensive overview of the regional flora and fauna, the habitat of the indigenous people of the region and regional history.
The tour will continue through Bories street, the main street in downtown, in order to reach "Plaza de Armas", the main square, where the imposing monument of Ferdinand Magellan is located looking towards the strait. At the base of the monument there is a figure of a Patagonian aboriginal, that according to an old local legend if you rub its toe you will return once again to the city. Main public buildings such as the town hall (Municipalidad) or the Union Club (Club de la Unión) are found around Plaza de Armas, together with the houses and palaces of the local founders.
The last part of the tour will take you to the upper part of the city, Cerro de la Cruz, La Cruz Hill Viewpoint (Mirador Cerro de la Cruz) with a spectacular panoramic view of the city and the strait, being one of the most iconic places in the city, and a perfect place to bring with you one of the best pictures of the trip in Patagonia.
Finally, we will have a delicious snack in a pioneer house refurbished and transformed to welcome guests, being able to taste the local flavors before returning back to the ship.
Note:  Moderate Activity.  This land experience is not wheelchair accessible.  Guests are advised to dress comfortably in warm, layered clothing. The signage at the Museums is in Spanish. The order of sights visited may vary. The return to the ship is van or bus.</t>
  </si>
  <si>
    <t>PUQ302</t>
  </si>
  <si>
    <t>Voyage Into the Past</t>
  </si>
  <si>
    <t>Learn about the Magellan history, visiting the replica of the NAO Victoria, Magellan´s ship.
Only 18 members survived Magellan’s 1519 expedition, which circumnavigated the globe and put Tierra del Fuego on the map. The territory you’ll cover today played a significant role in Magellan’s epic voyage, and your outing will introduce you to the saga and the first inhabitants of Fireland (Tierra del Fuego).  Your guide will first show you some points of interest in Punta Arenas, the southernmost city in the world, but the major highlights are found in the rugged, scenic beauty outside of the city. You will head to Nao Victoria Museum, which contains a life-size replica of Ferdinand Magellan’s ship—the vessel in which he circumnavigated the globe. The ship replica recreates all the original structural features, and you will find other ship replicas as MS Beagle, that include navigation instruments and artillery. The next stop is at the Maggiorino Borgatello Museum, founded by Salesian missionaries. This facility provides a comprehensive overview of the regional flora and fauna, the habitat of the local indigenous people, and regional history. From here, you will drive to the Cerro la Cruz viewpoint and take in the same view of the Strait of Magellan that Ferdinand Magellan himself had when he was here. You’ll also see the port and the legendary Tierra del Fuego Island—known as Fireland. On your way back to town, stop at Plaza de Armas (the main square) before returning to the pier.
Please note: You must climb a long flight of stairs to reach some of the displays at the Nao Victoria and Maggiorino Borgatello Museum and most of the exhibit interpretive panels are written in Spanish only.
Note:  Moderate Activity</t>
  </si>
  <si>
    <t>PUQ303</t>
  </si>
  <si>
    <t>Patagonia Estancia Experience</t>
  </si>
  <si>
    <t xml:space="preserve">Visiting and having lunch at one of the most representative “estancias” of Patagonia
Estancia Fitz Roy has just opened its doors to a limited number of visitors to demonstrate the art of living of these staunch farmers.  Situated only 55 miles Northwest of Punta Arenas, the estancia is reached in approximately 1 ½ to 2 hours by bus. It is located on Riesco Island, one of the largest islands of this part of the Patagonia. To get here, a short ferry crossing of about 10 minutes has to be taken.  Once disembarked on Isla Riesco, drive straight to Estancia Fitz Roy.  It was founded more than 100 years ago, and now has been turned into a “living” museum. Upon arrival to the farm, you are welcomed by the hospitable Chilean “baqueanos”, the expert sheep farmers who have made this region famous all over the world, who will show you the different activities of the farm. You will be amazed at seeing machinery used by the first colonists of the area still in use (more than 2400 pieces can be seen), and well-trained dogs.  You are then taken into the barn for a demonstration of experts shearing a couple of sheep right in front of you. 
You will then enjoy a barbecue of well-prepared, tasty Patagonian lamb, which has been grilled slowly for hours on poles around the fire. The meal also includes a welcome drink of the Chilean Pisco Sour as well as local appetizer, and wine, or soft drinks to accompany the luncheon. The lunch takes place in a covered quincho.  Inside there is a huge antique boiler which is used to warm the place.  After lunch you will have free time to enjoy the farm, getting to know more of the life of the inhabitants of the Patagonian pampas.   Return to Punta Arenas.  
Note:  Easy Activity. </t>
  </si>
  <si>
    <t>PUQ304</t>
  </si>
  <si>
    <t>Magdalena Island Penguin Reserve</t>
  </si>
  <si>
    <t>50-59</t>
  </si>
  <si>
    <t>One of Chile's largest and most important Magellan penguin breeding sites.
Board your privately-chartered vessel to navigate to Magdalena Island.  Cross the Strait of Magellan to Isla Magdalena. This island is part of Los Pinguinos National Monument, which protects more than 120,000 penguins. On Magdalena Island, you will go ashore and interact with one of the major colonies of Magellanic penguins in Chile and Patagonia —spending an hour walking among colony.
Notes: 
Seasonal migration, which is somewhat unpredictable, can affect the operation of this tour in March and April. The vessel is covered. 
Rough sea conditions can be experienced on the journey to Magdalena Island; passengers prone to seasickness should take this into consideration.
Tour is subject to weather conditions. The disembarkation on Magdalena island might be with zodiacs according to sea conditions.</t>
  </si>
  <si>
    <t>PUQ305</t>
  </si>
  <si>
    <t>Kayaking Magellan Strait</t>
  </si>
  <si>
    <t>5-10</t>
  </si>
  <si>
    <t>Sea Kayaking on one of the most famous water paths in the world
The Strait of Magellan is both famous and infamous. Today you will navigate this world-renowned waterway by sea kayak. 
First, you will transfer by van approximately 17 miles south to the Agua Fresca Bay area. Once there, you will receive a short briefing on how to use your double kayak, and how to paddle in tandem, along with safety instructions. 
Start kayaking on the Strait of Magellan and get comfortable with your equipment and technique. During this adventurous ride you will experience direct contact with nature and water, navigate among local birds such as seagulls, ducks, caiquenes, cormoranes and quetros, and you may even be joined by the friendly austral dolphins that seasonally migrate to this coastal area. 
After approximately 1 hour kayaking, refreshments will be served and you’ll have a chance to change into your dry clothes before you return to the pier.
Notes:
Waiver must be signed and medical conditions disclosed. A life vest is provided, along with a two-piece semi drysuit. Dress comfortably according to the weather conditions of the day. Bring a hat, sunscreen and sunglasses, and a change of clothes in case you get wet. Note that the width of the kayak cockpit is only 17 inches. Maximum weight is 180 lbs. Please consider this before booking the tour. Not advisable for guests with mobility limitations. Participants must know how to swim. Minimum age is 12 years. Operates weather and sea conditions permitting. Navigation time might be reduced in case bad weather conditions.</t>
  </si>
  <si>
    <t>Aguila &amp; Condor Glaciers</t>
  </si>
  <si>
    <t>Glacier Alley Scenic Navigation</t>
  </si>
  <si>
    <t>Romanche Glacier</t>
  </si>
  <si>
    <t>FURLONG</t>
  </si>
  <si>
    <t>Lucia Zirolli</t>
  </si>
  <si>
    <t>lzirolli@furlongincoming.com.ar</t>
  </si>
  <si>
    <t>(+54) 11 52639874</t>
  </si>
  <si>
    <t>Version</t>
  </si>
  <si>
    <t>Last Updated</t>
  </si>
  <si>
    <t>V8</t>
  </si>
  <si>
    <t>Deadline to Receive</t>
  </si>
  <si>
    <t>Deadline to Finalize</t>
  </si>
  <si>
    <t>Deadline to Marketing</t>
  </si>
  <si>
    <t>RFP Requested</t>
  </si>
  <si>
    <t>RFP Received</t>
  </si>
  <si>
    <t>Operator Received From</t>
  </si>
  <si>
    <t>Completion Status</t>
  </si>
  <si>
    <t>Sent to Portugal</t>
  </si>
  <si>
    <t>WNA220322</t>
  </si>
  <si>
    <t>7-Night Ushuaia to Buenos Aires</t>
  </si>
  <si>
    <t>Port Stanley, Falkland Islands, Malvinas</t>
  </si>
  <si>
    <t>Puerto Madryn, Argentina</t>
  </si>
  <si>
    <t>Buenos Aires, Argentina</t>
  </si>
  <si>
    <t>WNA220329</t>
  </si>
  <si>
    <t>6-Night Buenos Aires to Rio de Janeiro</t>
  </si>
  <si>
    <t>WNA220929</t>
  </si>
  <si>
    <t>Punta del Este, Uruguay</t>
  </si>
  <si>
    <t>Itajaih (Florianopolis), Brazil</t>
  </si>
  <si>
    <t>Paraty, Brazil</t>
  </si>
  <si>
    <t>Rio de Janeiro, Brazil</t>
  </si>
  <si>
    <t>WNA220404</t>
  </si>
  <si>
    <t>13-Night Rio de Janeiro to Santa Cruz</t>
  </si>
  <si>
    <t>Salvador da Bahia, Brazil</t>
  </si>
  <si>
    <t>Recife, Brazil</t>
  </si>
  <si>
    <t>Fernando de Noronha, Brazil</t>
  </si>
  <si>
    <t>Equator Crossing</t>
  </si>
  <si>
    <t>Praia, Santiago, Cape Verde</t>
  </si>
  <si>
    <t>Santa Cruz, Tenerife, Canary Isles</t>
  </si>
  <si>
    <t>WNA220417</t>
  </si>
  <si>
    <t>7-Night Santa Cruz to Lisbon</t>
  </si>
  <si>
    <t>Lanzarote, Canary Islands, Spain</t>
  </si>
  <si>
    <t>Casablanca (Marrakesh), Morroco</t>
  </si>
  <si>
    <t>Casablanca (Rabat), Morroco</t>
  </si>
  <si>
    <t>Pompelonne Beach (Club 55), France</t>
  </si>
  <si>
    <t>Monte Carlo, Monaco</t>
  </si>
  <si>
    <t>Cruising the Celtic Sea</t>
  </si>
  <si>
    <t>St. Peter Port, Guernsey, Channel Islands, UK</t>
  </si>
  <si>
    <t>Killybegs, Irelad</t>
  </si>
  <si>
    <t>Fort William (Lockness), Scotland</t>
  </si>
  <si>
    <t>Bjornoya (Bear Island)</t>
  </si>
  <si>
    <t>Smeerenburg Glacier</t>
  </si>
  <si>
    <t>Magdalena Fjord</t>
  </si>
  <si>
    <t>Alkhornet, Svalbard</t>
  </si>
  <si>
    <t>Kiel, Pilot (Holtenau)</t>
  </si>
  <si>
    <t>St. Petersburg, Russia</t>
  </si>
  <si>
    <t>WNA221026</t>
  </si>
  <si>
    <t>Balboa (Panama City), Panama</t>
  </si>
  <si>
    <t>Golfito, Costa Rica</t>
  </si>
  <si>
    <t>Balboa, Panama</t>
  </si>
  <si>
    <t>Ila District, Peru</t>
  </si>
  <si>
    <t>COMP TOUR</t>
  </si>
  <si>
    <t>Mafalda Reis</t>
  </si>
  <si>
    <t>mafalda.reis@portugaldmc.buzz</t>
  </si>
  <si>
    <t>(+351) 211 147 160</t>
  </si>
  <si>
    <t>(+351) 211 147 162</t>
  </si>
  <si>
    <t>(+351) 211 147 163</t>
  </si>
  <si>
    <t>PRM308</t>
  </si>
  <si>
    <t>(+351) 211 147 164</t>
  </si>
  <si>
    <t>PRM309</t>
  </si>
  <si>
    <t>(+351) 211 147 165</t>
  </si>
  <si>
    <t>SQV301</t>
  </si>
  <si>
    <t>SQV302</t>
  </si>
  <si>
    <t>SQV303</t>
  </si>
  <si>
    <t>SQV304</t>
  </si>
  <si>
    <t>SQV305</t>
  </si>
  <si>
    <t>SQV308</t>
  </si>
  <si>
    <t>SQV309</t>
  </si>
  <si>
    <t>GIB302</t>
  </si>
  <si>
    <t>PBN301</t>
  </si>
  <si>
    <t>PBN302</t>
  </si>
  <si>
    <t>PBN303</t>
  </si>
  <si>
    <t>PBN308</t>
  </si>
  <si>
    <t>PBN309</t>
  </si>
  <si>
    <t>MLG501PST</t>
  </si>
  <si>
    <t>MLG501PRE</t>
  </si>
  <si>
    <t>18-20</t>
  </si>
  <si>
    <t>FOR301</t>
  </si>
  <si>
    <t>Wines of Formentera</t>
  </si>
  <si>
    <t>FOR302</t>
  </si>
  <si>
    <t>Formentera by Bike</t>
  </si>
  <si>
    <t>FOR303</t>
  </si>
  <si>
    <t>Snorkeling Adventure</t>
  </si>
  <si>
    <t>FOR304</t>
  </si>
  <si>
    <t>Es Pujols Kayaking</t>
  </si>
  <si>
    <t>FOR305</t>
  </si>
  <si>
    <t>Illetes Beach Day</t>
  </si>
  <si>
    <t>16-25</t>
  </si>
  <si>
    <t>IBZ308</t>
  </si>
  <si>
    <t>IBZ309</t>
  </si>
  <si>
    <t>PMI308</t>
  </si>
  <si>
    <t>PMI309</t>
  </si>
  <si>
    <t>BCN301</t>
  </si>
  <si>
    <t>BCN302</t>
  </si>
  <si>
    <t>BCN303</t>
  </si>
  <si>
    <t>Nordic Walking and Spanish Food</t>
  </si>
  <si>
    <t>LIV301</t>
  </si>
  <si>
    <t>LIV302</t>
  </si>
  <si>
    <t>LIV304</t>
  </si>
  <si>
    <t xml:space="preserve"> Truffle Hunting in Tuscan Countryside</t>
  </si>
  <si>
    <t>CIV501PST</t>
  </si>
  <si>
    <t>CIV502PST</t>
  </si>
  <si>
    <t>CIV302</t>
  </si>
  <si>
    <t>CIV308</t>
  </si>
  <si>
    <t>CIV309</t>
  </si>
  <si>
    <t>CIV501PRE</t>
  </si>
  <si>
    <t>CIV502PRE</t>
  </si>
  <si>
    <t>POS301</t>
  </si>
  <si>
    <t>POS308</t>
  </si>
  <si>
    <t>POS300</t>
  </si>
  <si>
    <t>AMA301</t>
  </si>
  <si>
    <t>Stromboli Volcano Circumnavigation</t>
  </si>
  <si>
    <t>Taormina (Sicily), Italy</t>
  </si>
  <si>
    <t>Syracuse (Noto), Sicily, Italy</t>
  </si>
  <si>
    <t>Corinth Canal Transit</t>
  </si>
  <si>
    <t>TRANSIT</t>
  </si>
  <si>
    <t>Mykonos (Delos), Greece</t>
  </si>
  <si>
    <t>Piraeus (Athens), Greece</t>
  </si>
  <si>
    <t>Kusadasi (Ephesus), Turkey</t>
  </si>
  <si>
    <t>DP</t>
  </si>
  <si>
    <t>Nafplion (Mycenae, Epidaurus), Greece</t>
  </si>
  <si>
    <t>19-20</t>
  </si>
  <si>
    <t>VLC301</t>
  </si>
  <si>
    <t>VLC303</t>
  </si>
  <si>
    <t>VLC308</t>
  </si>
  <si>
    <t>VLC309</t>
  </si>
  <si>
    <t>LIS501PST</t>
  </si>
  <si>
    <t>LIS501PRE</t>
  </si>
  <si>
    <t>OPO308</t>
  </si>
  <si>
    <t>OPO309</t>
  </si>
  <si>
    <t>LCG301</t>
  </si>
  <si>
    <t>LCG302</t>
  </si>
  <si>
    <t>LCG303</t>
  </si>
  <si>
    <t>LCG308</t>
  </si>
  <si>
    <t>LCG309</t>
  </si>
  <si>
    <t>ISC301</t>
  </si>
  <si>
    <t>11-15</t>
  </si>
  <si>
    <t>ISC302</t>
  </si>
  <si>
    <t>ISC303</t>
  </si>
  <si>
    <t>COB308</t>
  </si>
  <si>
    <t>COB309</t>
  </si>
  <si>
    <t>Airport Transfer by Bus - Piraeus</t>
  </si>
  <si>
    <t>INCLUDED</t>
  </si>
  <si>
    <t xml:space="preserve">Your journey to this illustrious isle commences with a 45-minute cruise aboard a local boat. According to Greek myth, the island of Delos was the birthplace of Apollo, the god of light, and his sister Artemis, the goddess of the moon. Walk in the footsteps of ancient gods and goddesses during this half-day sojourn to divine Delos, one of the Cyclades Islands. Once ashore, look for signs of habitation dating from the 3rd millennium BC, as well as vestiges from the Mycenaean period. Discover the Agora of the Copitalists, the Temple of the Delians, the Minoan Fountain and the Terrace of the Lions, temples dedicated to Hera and Isis, as well as the Sanctuary of Dionysus. Discover well-preserved Hellenistic houses, including that of Cleopatra, and marvel at their exquisite mosaic floors. Continuing on, enter the old Roman quarter, where you will view ancient statues dedicated to Dionysus, the god of wine and celebrations. At the conclusion of this fascinating outing, rejoin your boat and return to Mykonos Town, where you may enjoy independent time, or return to your ship. </t>
  </si>
  <si>
    <t>The House of the Virgin Mary is located on Mt. Solomissos and said to be where the Virgin Mary spent her final days. The site itself was discovered in part through the visions of an invalid nun in Germany who had never been out of her homeland. A tree-lined path leads to the ancient dwelling, tastefully restored in 1951. The tiny stone cottage is a pilgrimage site for visitors from all over the world and exudes a calm and serenity befitting its original occupant. Below the house is the Fountain of Our Lady, where a sacred spring feeds three fonts, each bestowing a unique blessing on the visitor. After visiting the Virgin Mary’s House, you will continue to drive to ancient Ephesus. For ancient paganism as well as early Christianity, Ephesus was an important religious center, second only to Athens and later Jerusalem. Ephesus kept its important standing due to its well-placed port and its religious significance, which the locals were not above exploiting. After Emperor Augustus proclaimed Ephesus the capital of the Asian Province in 27 BC, the city became one of the most important in the extended Roman Empire. Most of the buildings you will see date from that era when Ephesus had nearly one quarter million inhabitants. Begin at the Magnesia Gate, where your expert guide will take you on a leisurely downhill walk through the marble streets of the city pausing to describe the significance of the sites along the way. View the Gymnasium, Odeon, Fountain of Trajan, Temple of Hadrian, Upper Agora, Town Hall, a Byzantine house, Roman baths and the surprisingly efficient public toilets. One of the most imposing sites in Ephesus is the Library of Celsius. Finely decorated with columns and sculptures, the library was erected in 135 BC by a son in homage to his father. A short walk away is another significant structure, the amphitheater which is known for its excellent acoustics. They believe, this is where St. Paul preached to Ephesians, imploring them to give up their worship of Artemis and embrace the Christian faith. Taste the mezes and local delicacies prepared by local products and the local wine in the gardens of a ranch style rug weaving center where you will be given information about rug-weaving art as well as time some time for shopping. Watch the folklore show of folk-dance school students before you return to your ship.</t>
  </si>
  <si>
    <t>The tiny, semi-volcanic, sea-horse-shaped island of Patmos always surprises the visitor with its remarkable embroidery-like coastline; Today you will find refuge today, on one of its finest seashores. After a scenic drive from the pier, you will pamper yourself with a half-day in this hidden corner of paradise, tucked away in a cosy beach, protected from the summer winds. Your experience includes a day out  with a sun bed and umbrella, cooling refreshments, and fresh air. In a moment, you will understand why Forbes magazine claimed that Patmos is “Europe's most idyllic place to live”.  After this invigorating swim, board our bus and return to the pier; enjoy time at leisure at the port town or board the ship at your wish.</t>
  </si>
  <si>
    <t>This tour takes you right to the heart of spiritual art , giving you a deeper understanding of the icons’ beauty, harmony and symbolism. Enjoy a brief scenic drive which will bring you to the old village of Chora (UNESCO), the island’s capital, standing high on the hilltop with a panoramic view over the island. First you will visit the tiny Convent of Zoodohos Pigi (The Spring of Life) which was built in 1607. On one side of the cobbled courtyard, you will find a small chapel where you will discover an array of recently restored 17th century frescoes along with a beautiful carved icon wall. From the convent, together with your guide, you will walk through the winding cobbled streets of Chora towards the 11th century monastery of St. John the Theologian (UNESCO). You will visit the main church which is steeped with icons and frescoes dating as far back as the 12th century, along with an impressive gilded Icon wall.. Afterwards, you will visit the monastery’s museum which contains endless Byzantine treasures including documents dating from as early as the early 6th century and a wonderful collection of icons by many famous painters including an early El Greco. What sets this tour apart is the rare opportunity to visit the Monastery’s Icon Restoration Workshop, where you will be able to see meticulous skilled work in progress and learn about restoration techniques. Returning back to the port, time permitting, you can remain in town at leisure or return back to the ship.</t>
  </si>
  <si>
    <t xml:space="preserve">Patmos is one of the smaller islands of the Dodecanese group, however, what it lacks in size it makes up for beauty and history. Of all the Greek islands it is the most sacred to Christians both Orthodox and Western, it was here that St. John received his revelation. Although Patmos has many visitors, it maintains an aura of sacred serenity. Taking a short scenic drive from the port town of Scala, the visitor reaches the grotto of St. John (UNESCO). This small cave, now converted into a beautiful still active chapel, is where the Saint lived, had his revelation and wrote the world known Book of the Apocalypse. Inside this splendidly adorned little church can be seen the stone orifice he is said to have used as a pillow. Continuing on to the village of Chora, with its minimalistic houses and Byzantine churches, the climb to the 1000-year-old Monastery of St. John the Theologian (UNESCO) begins. Upon entering into the courtyard of this imposing structure, the intricate pebbled laid floor and decorated arches can be seen. The old well in its center communicates with the reservoir which runs underneath it. Looking through the supporting arches, profusely decorative frescoes can be seen adorning the entrance to the chapel of Christodoulos. This ornate little chapel houses sacred relics which are stored in a silver coated chest. The old treasury is now a museum which displays a breathtaking collection of icons, jeweled chalices, crowns, crucifixes, vestments and old manuscripts dating as far back as 1073. There will be free time to explore the village of Chora (UNESCO) before returning to the pier.Returning back to the port, time permitting, you can remain in town at leisure or return back to the ship. </t>
  </si>
  <si>
    <t>Get to know the magnificent island of Patmos in a most effortless and comfortable way; navigate through the scenic landscapes, gaze at the landmarks, and make an indulgent stop at one of the island’s most celebrated bio-dynamic wineries. Your relaxing drive includes passing by the UNESCO sacred site of the Cave of the Apocalypse the photogenic windmills of above the Chóra settlement, where views of the Aegean are more than spectacular. Continue to Mount Prophet Elijah, the summit of Patmos, for a different perspective of panoramic vistas. Next is the lovely fishing bay village of Grikos where the seagulls fly over the high-end villas and the wooden bright-coloured fishing boats.At a nearby verdant plateau lies the Patoinos Winery, where we will sample heritage wines, and learn about the bio-dynamic and agro-ecological vision that embraces the revival of Greek viticulture. With a hundred grape varieties completely unknown in Western Europe, Greece has devoted the last decades to the modernisation of its winemaking, and to the development of small properties, like this one, held by wine growers concerned with preserving the national wine heritage. After this palate satisfying experience, we drive to disembark the coach at Skala, the picturesque port-town of Patmos.</t>
  </si>
  <si>
    <t>One of the reasons Santorini has attracted the world’s attention is the excavation at Akrotiri, which reclaimed a whole prehistoric Minoan city from the volcanic ash. The prehistoric site of Akrotiri is in the south-western tip of the island and was discovered in 1967 by Professor Spyros Marinatos as it was buried by the widespread eruption in the middle of the second millennium BC. The excavations brought into light a remarkably well-preserved site with two and three-storey houses an advanced drainage system and many objects, artworks, potteries and furniture which give a picture of a society which was very well organized and at the peak of prosperity. This was interrupted suddenly by the eruption of the volcano, which buried the entire city. An ambitious modern bio-climatic roof top structure protects this important archaeological settlement where excavation works are still in progress. After our guided visit we will board the coach and continue to the Canava distillery; Santorini apart from being world famous for the wines has also a history in ouzo production. The story of the Canava Santorini distillery began in 1974 producing ouzo and tsikoudia (raki) with tender loving care. Born on the island in 1946, the founder was taught a recipe for ouzo by an old ouzo producer from Izmir in Turkey. Combining the information with the experience he gained working at wineries, he created and launched the first Santorinian ouzo in 1976. His son has been carrying on the tradition since 1997. Even as a child, he worked with his father and made his first batch of ouzo at the tender age of eleven. With a life spent in the vineyards, harvesting the crop and distilling the fermented fruit of his labours, he began to accrue knowledge, memories and objects from the past. The result was that he became, apart from a good distiller, a great collector of the tools associated with viniculture and distilling which brought into a very interesting museum as an addendum to the distillery. In its rooms one can travel back in time and see the old distillation equipment, barrel making and basket weaving workshops, and various reproductions of scenes from everyday life in Santorini in the old times. You will have the opportunity to sample their creations of ouzo and local liquors along with Greek meze (local savoury snacks) . Thereafter you will reboard your coach for a short drive to Fira town where the tour ends and have time to explore on your own.</t>
  </si>
  <si>
    <t xml:space="preserve">Taking this tour, you will discover that apart from the stunningly attractive setting of Fira, the rest of Santorini is also interesting and captivating.  Leaving the port of Athinios you head north to the most picturesque and iconic town of Oia. Once a major fishing harbor it is now the most photographed place on the island. Built high up on the ridge of red rocks it offers breathtaking views of the blue Aegean. You leave your coach for a stroll around the narrow streets with the old beautiful houses and the tiny picturesque shops. Oia is one of the most idyllic spots of the world with the unique architecture and the famous blue domed churches. After your visit to Oia you will re board your coach heading to the center of the island to the unspoiled village of Pyrgos, one of the oldest settlements and the highest village on the island. Walk through the winding little alleys and admire the beautiful old houses and the Venetian Fortress crowned by several churches.  After your visit you will reach one of the local wineries where you will taste the famous Santorini wines one of the major export products of this island. Returning to Fira town where your tour ends, you can either take the cable car down to the old port and from there you tender back to the ship or stay at Fira town on your own and wander around the narrow streets with the various shops and catch a later cable car ride. </t>
  </si>
  <si>
    <r>
      <rPr>
        <sz val="10"/>
        <color rgb="FF000000"/>
        <rFont val="Calibri Light"/>
        <family val="2"/>
      </rPr>
      <t>Hop on a comfortable coach and set off to one of Santorini’s most celebrated restaurants, the chic Aroma Avlis. In this hands-on cooking class, your expert chef will guide you in the preparation of four delicious traditional Santorinian recipes. After your rewarding efforts in the kitchen, savor a mouthwatering meal where you’ll relish the dishes you have prepared. Accompany your delightful meal with a bottle of fabulous local wine enhanced by the volcanic terroir, and conclude your repast with a sumptuous dessert, paired with a complementary dessert wine. After the unforgettable meal, return to Fira and enjoy free time to explore the island’s picturesque capital.</t>
    </r>
    <r>
      <rPr>
        <strike/>
        <sz val="10"/>
        <color rgb="FFFF0000"/>
        <rFont val="Calibri Light"/>
        <family val="2"/>
      </rPr>
      <t xml:space="preserve"> </t>
    </r>
  </si>
  <si>
    <t>Experience an authentic overview of Santorini’s rich wine culture on this visually stunning and illuminating tour that offers sweeping panoramas of the island’s natural beauty. First, head to the charming clifftop village of Megalohori to visit Venetsanos Winery, located right above the port, overlooking the magnificent caldera of Santorini. Next, continue your scenic exploration in the village of Vourvoulos at the state-of-the-art Vassaltis Winery &amp; Vineyards. This winery is capable of yielding exceptional wines that showcase the best of Santorini. Expert oenologists and a minimalist aesthetic characterize this interesting site.Conclude your tour at the Anhydrous Cellar Door, where the sommelier’s philosophy relies on experimentation with ancient wine-making techniques to produce modern wines with purity and primary varietal characteristics. After tantalizing tastings at each of these exquisite, organic, world-renowned volcanic wineries, along with traditional 
amuse-bouches, conclude with a return to Fira, where you may spend some time exploring on your own before descending to the tender dock by scenic cable.
Notes: If any of the featured wineries are not available, another of equal quality will be substituted.</t>
  </si>
  <si>
    <t>Explore Nemea, a land steeped in legends and traditions, the very place where legend has it Hercules defeated the Nemean Lion. The archaeological site is nestled at the foot of the Arcadia Mountains, rising nearly 1,100 feet above sea level. Although the temple that once stood here is long gone, a new temple was erected in honor of Zeus around 330 B.C., and part of the Doric colonnade from this temple still dominates the site today. Explore the remains of the bathhouse, homes, and eateries, and take a look at the pillars at the entrance of the Panhellenic Games stadium, marking the location of the locker room, where unclothed athletes would oil their bodies before entering the stadium.Visit the museum, where you can view the coins of ancient visitors, items related to ancient athletic events, prehistoric finds, and jewelry from the Mycenaean cemetery at Aidonia and the settlement of Aghia Eirene. And since the Nemean Valley is famed for its wine, visit a local winery to taste Greek Agiorgitiko vintages made from grapes grown in the area. These grapes produce flavorful, deep-red wines that you’re bound to appreciate. Please note: The site and the winery are accessible for people with mobility issues, and major highlights of the tour are accessible to guests in wheelchairs.</t>
  </si>
  <si>
    <t>Begin with a short sightseeing drive through the city of Nafplion to Palamidi Fortress. From the citadel’s walls, the view of the sea and the city of Nafplion is breathtaking. Built by the Turks and Venetians, the castle is in impeccable condition and was used as a prison until recently. Wander through the grounds of the fortress and don’t miss the photo opportunities from the ramparts. Hop on your coach and drive to Epidaurus, passing by orange, lemon, and olive groves along the way. Prepare to be amazed by the beauty of this site, located on the cool slopes of a gorgeous wooded valley. The founders of Epidaurus believed in the hidden virtues of plants and water and dedicated the area to Asklepius, Greek god of healing, who is said to have restored health to the sick and even given life to those who had already passed away. This sanctuary was once a flourishing spa with temples and therapeutic baths. Today, only the foundations of the buildings remain, with the exception of the incredible Theater of Epidaurus. Built in the 4th century B.C., it boasts incredible acoustics with seating for 12,000 spectators. Please note: The Palamidi Fortress is not accessible to guests in wheelchairs.</t>
  </si>
  <si>
    <t>Begin your journey by driving through Nafplion into the picturesque countryside, passing lush orange and lemon groves on the way to Mycenae, one of the region’s most influential ancient cities. Learn the city was excavated by the German archaeologist Heinrich Schliemann in 1876. Explore the fascinating ruins and excavations to discover the impressive Lions Gate at the entrance of the walled citadel, and the renowned Beehive Tomb, thought to be Agamemnon’s final resting place. In certain parts of the site, the massive walls measure eight feet in depth and are said to have been built by the Cyclops. Next, reboard your coach and head to Epidaurus, dedicated to Asklepius, Greek god of healing. Located on the slopes of a verdant valley, his sanctuary was once a flourishing spa with temples and therapeutic baths. Although only the foundations of the buildings remain, the striking Theater of Epidaurus still stands, boasting incredible acoustics and 
seating for 12,000 spectators. Please note: In the Epidaurus Museum, only the first room is accessible to guests in wheelchairs</t>
  </si>
  <si>
    <t>Embark on a journey through the historic charm of Nafplion, the first capital of modern Greece, nestled along the serene Argolic Gulf. Your adventure begins at the pier, where you’ll set out to discover the Old Town’s splendors on foot. Marvel at the neoclassical buildings lining the harbor and meander through Kapodistriou Park, where the statue of Greek revolutionary leader Theodoros Kolokotronis stands, a tribute to his pivotal role in the siege of the 18th_x0002_century Palamidi Fortress, which towers over the city. Stroll through the town’s labyrinth of streets, with their succession of graceful Venetian homes, leading you to the doorstep of the Peloponnesian Folklore Foundation. This institution, a beacon of Greek cultural preservation, showcases a diverse and boldly presented collection that narrates Greece’s vibrant cultural saga. After immersing yourself in the echoes of Greek heritage, you have the choice to leisurely return to your yacht or continue your exploration of Nafplion’s Old Town, where inviting cafés and boutique shopping await to enrich your experience.</t>
  </si>
  <si>
    <t xml:space="preserve">Your walk begins from Bouboulina’s  Museum, where you will learn the story of the legendary Captain and admire collections of weapons, old books, porcelain, documents and letters of the heroine, her personal belongings, maps, embroideries, busts, Byzantine icons, furniture and objects from the 17th to 20th century as well as the magnificent Florentine carved ceiling of the great hall, the rescue of which was one of the main reasons for the establishment of the Bouboulina Museum in 1991. Continue your acquaintance with the rich history of Spetses island with our knowledgeable guide, strolling along the cobbled streets and quaint alleys that bear witness to centuries of maritime heritage. Wander through the charming Old Harbour, where 19th-century Kapetanospita and grand mansions once stood as proud symbols of sea captains' prestige. Spetses, which has always been one of the largest shipbuilding centers of Greece, remains today one of the few places in our country which continues the tradition.  
After your tour enjoy a local  sweet , before returning to the pier. </t>
  </si>
  <si>
    <t xml:space="preserve">Drive from port of Spetses to “'Bostani' an organic farm producing seasonal fruits, herbs, vegetables mainly used for the needs of Poseidonion Grand Hotel in Spetses. During your visit you will learn about traditional farming techniques which they use today at the farm and take part in a cooking class by a professional Chef . In this cooking class you will enjoy preparing and cooking local traditional Greek recipes using local vegetables, herbs and other ingredients. The experience concludes with a mouthwatering meal where you will enjoy the dishes you have prepared-cooked, along with a bottle of premium wine, dessert and dessert wine. </t>
  </si>
  <si>
    <t>Get acquainted with a millennia-old craft by an acclaimed artist right in the heart of the most charming  Mykonos Town. Board our coach and after a short drive reach the picturesque Mykonos Town (Chora). An escorted walk through the labyrinthine whitewashed alleys will take us to the mosaics workshop. The artist Irene Syrianou grew up between the islands of Mykonos and Delos. She worked on sacred Delos for 10 years. It was on this island that she familiarized herself with the mosaic arts. The experience on Delos gave her the necessary knowledge to be able to make ancient reproductions as well as the contemporary work that she creates. Becoming a teacher was a beloved childhood dream. Learning about mosaics on Delos and opening ASTERIA workshop was the beginning of making that dream come true. “Being able to teach the Art of Mosaics for the past 20 years has filled me with joy. I enjoy teaching both children and adults and giving them a chance to learn about this art and its history. It’s especially important to me to show how Mosaic Art utilizes the concept of recycling from its origins in antiquity through modern day”. You will participate in a two -hour session and will learn the fascinating history of this art and create your own small mosaic to keep as a memento. At the end of the session you will have time at leisure in Mykonos town and make your own way back to the ship by shuttle bus or tender boat. Times and pick up location will be given by your escort in detail.</t>
  </si>
  <si>
    <t>After a scenic drive to the Vlychada Marina, embark on a relaxing catamaran cruise with an expert captain and crew featuring wine, beer, soft drinks, and appetizers. Bask in the Aegean’s sea breeze and beautiful views, sailing past Red Beach and White Beach, where you’ll make one or two stops for swimming before reaching the rock formations of Akrotiri and the Venetian lighthouse on the southern tip of the island.Next, glide past volcanic islands formed around 1570 B.C. and the black rock formations of Nea Kameni. Experience amazing photo opportunities while sailing in the bay of the caldera as the whitewashed villages of Fira, Firostefani, Imerovigli, and Oia all perch at cliff’s edge in the distance. Admire the otherworldly landscapes and formations seen while sailing around the volcano and the natural hot springs, whose waters are a vivid green and yellow due to their mineral content. After your picturesque cruise, your catamaran returns to the Vlychada Marina, where a coach is waiting to transfer you to Fira Town. Once there, you may choose to explore independently or conclude your excursion by riding the cable car to Skala, Fira’s Old Harbor, where you can ride a tender back to your yacht.</t>
  </si>
  <si>
    <t>The first place you will visit on this exciting tour will be the Virgin Mary’s House. Archaeological evidence shows that the little house dates from the 6th century but that the foundations were from the first century. Next you will visit the Ephesus ruins, a UNESCO World Heritage Site predominantly from the later Roman period. Next, you will visit the Ephesus Archaeological Museum. This small museum in Selcuk boasts an incredible collection of Hellenistic and Roman statues, carved reliefs and artifacts unearthed from the ruins of Ephesus. The famous statue of Artemis (goddess of fertility) is housed here. Your authentic lunch will be served at a local village where viewing cooperation center can also be visited. Then, your tour will continue to the ruins of the Basilica of St John. The Basilica had a cruciform plan with four domes along its longitudinal axis and a pair flanking the central dome to form the arm of the cross. Under the central dome was the grave of St John.  Upon your return to Kusadasi, you will have some time for exploring the town or to return to the ship</t>
  </si>
  <si>
    <t>FREE</t>
  </si>
  <si>
    <t xml:space="preserve"> NAFPLIO WALKING TOUR</t>
  </si>
  <si>
    <t xml:space="preserve">DELOS, BIRTHPLACE OF APOLLO </t>
  </si>
  <si>
    <t>MOSAICS EXPERIENCE</t>
  </si>
  <si>
    <t>GREEK TREATS &amp; VINEYARD  (VILLAGES &amp; VINEYARDS )</t>
  </si>
  <si>
    <t xml:space="preserve">ANCIENT EPHESUS, LOCAL TASTING AND FOLKLORE SHOW </t>
  </si>
  <si>
    <t>SANTORINI WINE ROUTES (TASTING AT 3 PRIVATE WINERIES)</t>
  </si>
  <si>
    <t>GREEK COOKING EXPERIENCE</t>
  </si>
  <si>
    <t xml:space="preserve">PRIVATE HOME BRING IN CAFERLI </t>
  </si>
  <si>
    <t>Shoreside Cultural Event: EPHESUS EVENT AT NIGHT</t>
  </si>
  <si>
    <t>BEST OF EPHESUS, LUNCH AND SHOW</t>
  </si>
  <si>
    <t xml:space="preserve">EPHESUS &amp; THE VIRGIN MARY'S HOUSE with FOLKLORE SHOW </t>
  </si>
  <si>
    <t>The enchantment of Ephesus takes on a new dimension as the ancient site closes its gates to day visitors, offering you an extraordinary experience of classical music among the timeless ruins. This exclusive event unfolds after an early dinner on board the ship, creating a seamless transition from dining to cultural immersion. Embark on a 30-minute coach ride from the pier to Ephesus, where the Marble Road awaits your evening stroll. As you wander through the ancient marvels, a chamber orchestra graces the air with a repertoire of classical music, adding a melodic layer to the historic ambiance. Listening to the soothing strains of classical music amid the ruins creates a truly magical evening, where the echoes of the past harmonize with the present. After the concert, re-board your transportation for a 30-minute return drive to the port, allowing you to reflect on this unique and memorable cultural experience. This exclusive blend of history and music under the stars promises an enchanting journey through time and artistry.</t>
  </si>
  <si>
    <t>Tour Departure</t>
  </si>
  <si>
    <t>Price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</si>
</sst>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164" formatCode="ddd"/>
    <numFmt numFmtId="165" formatCode="0.0"/>
    <numFmt numFmtId="166" formatCode="[$-409]h:mm\ AM/PM;@"/>
    <numFmt numFmtId="167" formatCode="[$€-2]\ #,##0"/>
    <numFmt numFmtId="168" formatCode="&quot;$&quot;#,##0"/>
    <numFmt numFmtId="169" formatCode="[$€-2]\ #,##0.00"/>
    <numFmt numFmtId="170" formatCode="[$£-809]#,##0.00"/>
    <numFmt numFmtId="171" formatCode="[$-409]dd\-mmm\-yy"/>
    <numFmt numFmtId="172" formatCode="&quot;$&quot;#,##0.00"/>
    <numFmt numFmtId="173" formatCode="[$-F800]dddd\,\ mmmm\ dd\,\ yyyy"/>
    <numFmt numFmtId="174" formatCode="[$£-809]#,##0"/>
    <numFmt numFmtId="175" formatCode="#,##0.00\ [$د.م.‏-1801]"/>
    <numFmt numFmtId="176" formatCode="[$kr-103B]\ #,##0.00"/>
    <numFmt numFmtId="177" formatCode="[$$-409]#,##0"/>
    <numFmt numFmtId="178" formatCode="#,##0\ [$kr-143B]"/>
  </numFmts>
  <fonts count="50" x14ac:knownFonts="1">
    <font>
      <sz val="11"/>
      <color theme="1"/>
      <name val="Arial"/>
    </font>
    <font>
      <sz val="12"/>
      <color theme="0"/>
      <name val="Calibri"/>
      <family val="2"/>
    </font>
    <font>
      <b/>
      <sz val="12"/>
      <color theme="0"/>
      <name val="Calibri"/>
      <family val="2"/>
    </font>
    <font>
      <sz val="10"/>
      <color theme="1"/>
      <name val="Calibri"/>
      <family val="2"/>
    </font>
    <font>
      <b/>
      <sz val="10"/>
      <color theme="0"/>
      <name val="Calibri"/>
      <family val="2"/>
    </font>
    <font>
      <b/>
      <sz val="14"/>
      <color theme="0"/>
      <name val="Calibri"/>
      <family val="2"/>
    </font>
    <font>
      <b/>
      <sz val="10"/>
      <color theme="1"/>
      <name val="Calibri"/>
      <family val="2"/>
    </font>
    <font>
      <b/>
      <sz val="13"/>
      <color rgb="FF000000"/>
      <name val="Calibri"/>
      <family val="2"/>
    </font>
    <font>
      <b/>
      <sz val="10"/>
      <color rgb="FF000000"/>
      <name val="Calibri"/>
      <family val="2"/>
    </font>
    <font>
      <sz val="10"/>
      <color rgb="FF000000"/>
      <name val="Calibri"/>
      <family val="2"/>
    </font>
    <font>
      <b/>
      <sz val="10"/>
      <name val="Calibri"/>
      <family val="2"/>
    </font>
    <font>
      <sz val="11"/>
      <color theme="1"/>
      <name val="Arial"/>
      <family val="2"/>
    </font>
    <font>
      <sz val="8"/>
      <name val="Arial"/>
      <family val="2"/>
    </font>
    <font>
      <sz val="10"/>
      <name val="Calibri"/>
      <family val="2"/>
    </font>
    <font>
      <strike/>
      <sz val="10"/>
      <color rgb="FFFF0000"/>
      <name val="Calibri Light"/>
      <family val="2"/>
    </font>
    <font>
      <b/>
      <strike/>
      <sz val="10"/>
      <color rgb="FFFF0000"/>
      <name val="Calibri Light"/>
      <family val="2"/>
    </font>
    <font>
      <strike/>
      <sz val="11"/>
      <color rgb="FFFF0000"/>
      <name val="Calibri Light"/>
      <family val="2"/>
    </font>
    <font>
      <sz val="12"/>
      <color theme="0"/>
      <name val="Calibri Light"/>
      <family val="2"/>
    </font>
    <font>
      <b/>
      <sz val="12"/>
      <color theme="0"/>
      <name val="Calibri Light"/>
      <family val="2"/>
    </font>
    <font>
      <sz val="11"/>
      <color theme="1"/>
      <name val="Calibri Light"/>
      <family val="2"/>
    </font>
    <font>
      <b/>
      <sz val="10"/>
      <color theme="0"/>
      <name val="Calibri Light"/>
      <family val="2"/>
    </font>
    <font>
      <b/>
      <sz val="10"/>
      <color theme="1"/>
      <name val="Calibri Light"/>
      <family val="2"/>
    </font>
    <font>
      <b/>
      <sz val="14"/>
      <color theme="0"/>
      <name val="Calibri Light"/>
      <family val="2"/>
    </font>
    <font>
      <b/>
      <sz val="10"/>
      <color rgb="FF000000"/>
      <name val="Calibri Light"/>
      <family val="2"/>
    </font>
    <font>
      <sz val="10"/>
      <color rgb="FF000000"/>
      <name val="Calibri Light"/>
      <family val="2"/>
    </font>
    <font>
      <sz val="10"/>
      <color theme="1"/>
      <name val="Calibri Light"/>
      <family val="2"/>
    </font>
    <font>
      <b/>
      <sz val="13"/>
      <color rgb="FF000000"/>
      <name val="Calibri Light"/>
      <family val="2"/>
    </font>
    <font>
      <b/>
      <sz val="10"/>
      <name val="Calibri Light"/>
      <family val="2"/>
    </font>
    <font>
      <sz val="10"/>
      <name val="Calibri Light"/>
      <family val="2"/>
    </font>
    <font>
      <sz val="10"/>
      <color rgb="FFFF0000"/>
      <name val="Calibri Light"/>
      <family val="2"/>
    </font>
    <font>
      <b/>
      <sz val="10"/>
      <color rgb="FFFF0000"/>
      <name val="Calibri Light"/>
      <family val="2"/>
    </font>
    <font>
      <sz val="11"/>
      <color rgb="FFFF0000"/>
      <name val="Calibri Light"/>
      <family val="2"/>
    </font>
    <font>
      <sz val="11"/>
      <name val="Calibri Light"/>
      <family val="2"/>
    </font>
    <font>
      <sz val="11"/>
      <color indexed="8"/>
      <name val="Arial"/>
      <family val="2"/>
    </font>
    <font>
      <sz val="11"/>
      <color rgb="FF000000"/>
      <name val="Calibri Light"/>
      <family val="2"/>
    </font>
    <font>
      <b/>
      <sz val="14"/>
      <color rgb="FFFFFF00"/>
      <name val="Calibri Light"/>
      <family val="2"/>
    </font>
    <font>
      <b/>
      <sz val="14"/>
      <color rgb="FF000000"/>
      <name val="Calibri"/>
      <family val="2"/>
    </font>
    <font>
      <b/>
      <sz val="14"/>
      <color theme="1"/>
      <name val="Calibri"/>
      <family val="2"/>
    </font>
    <font>
      <b/>
      <sz val="14"/>
      <name val="Calibri Light"/>
      <family val="2"/>
    </font>
    <font>
      <b/>
      <sz val="14"/>
      <color rgb="FF000000"/>
      <name val="Calibri Light"/>
      <family val="2"/>
    </font>
    <font>
      <sz val="14"/>
      <color theme="1"/>
      <name val="Calibri"/>
      <family val="2"/>
    </font>
    <font>
      <b/>
      <sz val="12"/>
      <color rgb="FF000000"/>
      <name val="Calibri Light"/>
      <family val="2"/>
    </font>
    <font>
      <b/>
      <sz val="12"/>
      <name val="Calibri Light"/>
      <family val="2"/>
    </font>
    <font>
      <b/>
      <sz val="12"/>
      <color rgb="FF000000"/>
      <name val="Calibri"/>
      <family val="2"/>
    </font>
    <font>
      <b/>
      <sz val="12"/>
      <color rgb="FF000000"/>
      <name val="Calibri Light"/>
      <family val="2"/>
      <scheme val="major"/>
    </font>
    <font>
      <b/>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theme="1"/>
      <name val="Calibri"/>
      <family val="2"/>
      <scheme val="minor"/>
    </font>
  </fonts>
  <fills count="15">
    <fill>
      <patternFill patternType="none"/>
    </fill>
    <fill>
      <patternFill patternType="gray125"/>
    </fill>
    <fill>
      <patternFill patternType="solid">
        <fgColor rgb="FF75787B"/>
        <bgColor rgb="FFBFBFBF"/>
      </patternFill>
    </fill>
    <fill>
      <patternFill patternType="solid">
        <fgColor rgb="FF403A60"/>
        <bgColor rgb="FF2E75B5"/>
      </patternFill>
    </fill>
    <fill>
      <patternFill patternType="solid">
        <fgColor theme="0"/>
        <bgColor theme="0"/>
      </patternFill>
    </fill>
    <fill>
      <patternFill patternType="solid">
        <fgColor theme="9" tint="0.39997558519241921"/>
        <bgColor indexed="64"/>
      </patternFill>
    </fill>
    <fill>
      <patternFill patternType="solid">
        <fgColor theme="9" tint="0.39997558519241921"/>
        <bgColor theme="0"/>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79998168889431442"/>
        <bgColor indexed="64"/>
      </patternFill>
    </fill>
    <fill>
      <patternFill patternType="solid">
        <fgColor rgb="FFF56C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indexed="64"/>
      </top>
      <bottom/>
      <diagonal/>
    </border>
  </borders>
  <cellStyleXfs count="10">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33" fillId="11" borderId="9" applyNumberFormat="0" applyFont="0" applyBorder="0" applyAlignment="0">
      <alignment horizontal="center"/>
    </xf>
  </cellStyleXfs>
  <cellXfs count="379">
    <xf numFmtId="0" fontId="0" fillId="0" borderId="0" xfId="0"/>
    <xf numFmtId="9"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69" fontId="2" fillId="2" borderId="1" xfId="0" applyNumberFormat="1" applyFont="1" applyFill="1" applyBorder="1" applyAlignment="1">
      <alignment horizontal="center" vertical="center"/>
    </xf>
    <xf numFmtId="170" fontId="2" fillId="2" borderId="1" xfId="0" applyNumberFormat="1" applyFont="1" applyFill="1" applyBorder="1" applyAlignment="1">
      <alignment horizontal="center" vertical="center"/>
    </xf>
    <xf numFmtId="0" fontId="3" fillId="0" borderId="0" xfId="0" applyFont="1"/>
    <xf numFmtId="9" fontId="4" fillId="3" borderId="1" xfId="0" applyNumberFormat="1" applyFont="1" applyFill="1" applyBorder="1" applyAlignment="1">
      <alignment horizontal="center" vertical="center" wrapText="1"/>
    </xf>
    <xf numFmtId="171"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17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left" vertical="center" wrapText="1"/>
    </xf>
    <xf numFmtId="16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8" fillId="3" borderId="1" xfId="0" applyFont="1" applyFill="1" applyBorder="1" applyAlignment="1">
      <alignment horizontal="center" vertical="center"/>
    </xf>
    <xf numFmtId="1" fontId="9" fillId="3" borderId="1" xfId="0" applyNumberFormat="1" applyFont="1" applyFill="1" applyBorder="1" applyAlignment="1">
      <alignment horizontal="center" vertical="center"/>
    </xf>
    <xf numFmtId="166" fontId="9" fillId="3" borderId="1"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172" fontId="8" fillId="3" borderId="1" xfId="0" applyNumberFormat="1" applyFont="1" applyFill="1" applyBorder="1" applyAlignment="1">
      <alignment horizontal="center" vertical="center" wrapText="1"/>
    </xf>
    <xf numFmtId="172" fontId="9"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9" fillId="0" borderId="1" xfId="0" applyFont="1" applyBorder="1" applyAlignment="1">
      <alignment horizontal="center" vertical="center"/>
    </xf>
    <xf numFmtId="167"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3" fillId="0" borderId="0" xfId="0" applyFont="1" applyAlignment="1">
      <alignment horizontal="center" vertical="center"/>
    </xf>
    <xf numFmtId="9" fontId="3" fillId="0" borderId="1" xfId="0" applyNumberFormat="1" applyFont="1" applyBorder="1" applyAlignment="1">
      <alignment horizontal="center" vertical="center"/>
    </xf>
    <xf numFmtId="164" fontId="3" fillId="0" borderId="0" xfId="0" applyNumberFormat="1"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1" fontId="3" fillId="0" borderId="0" xfId="0" applyNumberFormat="1" applyFont="1" applyAlignment="1">
      <alignment horizontal="center" vertical="center"/>
    </xf>
    <xf numFmtId="166" fontId="3" fillId="0" borderId="0" xfId="0" applyNumberFormat="1" applyFont="1" applyAlignment="1">
      <alignment horizontal="center" vertical="center"/>
    </xf>
    <xf numFmtId="166" fontId="6" fillId="0" borderId="0" xfId="0" applyNumberFormat="1" applyFont="1" applyAlignment="1">
      <alignment horizontal="center" vertical="center"/>
    </xf>
    <xf numFmtId="168" fontId="3" fillId="0" borderId="0" xfId="0" applyNumberFormat="1" applyFont="1" applyAlignment="1">
      <alignment horizontal="center" vertical="center"/>
    </xf>
    <xf numFmtId="9" fontId="3" fillId="0" borderId="0" xfId="0" applyNumberFormat="1" applyFont="1" applyAlignment="1">
      <alignment horizontal="center" vertical="center"/>
    </xf>
    <xf numFmtId="0" fontId="6" fillId="0" borderId="0" xfId="0" applyFont="1"/>
    <xf numFmtId="165"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167"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6" fillId="5" borderId="1" xfId="0" applyFont="1" applyFill="1" applyBorder="1" applyAlignment="1">
      <alignment horizontal="center" vertical="center" wrapText="1"/>
    </xf>
    <xf numFmtId="0" fontId="3" fillId="5" borderId="1" xfId="0" applyFont="1" applyFill="1" applyBorder="1" applyAlignment="1">
      <alignment vertical="center" wrapText="1"/>
    </xf>
    <xf numFmtId="173" fontId="2" fillId="2" borderId="1" xfId="0" applyNumberFormat="1" applyFont="1" applyFill="1" applyBorder="1" applyAlignment="1">
      <alignment horizontal="center" vertical="center" wrapText="1"/>
    </xf>
    <xf numFmtId="173" fontId="9" fillId="3" borderId="1" xfId="0" applyNumberFormat="1" applyFont="1" applyFill="1" applyBorder="1" applyAlignment="1">
      <alignment horizontal="center" vertical="center"/>
    </xf>
    <xf numFmtId="173" fontId="3" fillId="0" borderId="0" xfId="0" applyNumberFormat="1" applyFont="1" applyAlignment="1">
      <alignment horizontal="center" vertical="center"/>
    </xf>
    <xf numFmtId="173" fontId="9" fillId="3" borderId="1" xfId="0" applyNumberFormat="1" applyFont="1" applyFill="1" applyBorder="1" applyAlignment="1">
      <alignment horizontal="center" vertical="center" wrapText="1"/>
    </xf>
    <xf numFmtId="173" fontId="3" fillId="0" borderId="0" xfId="0" applyNumberFormat="1" applyFont="1" applyAlignment="1">
      <alignment wrapText="1"/>
    </xf>
    <xf numFmtId="0" fontId="3" fillId="5" borderId="1" xfId="0" applyFont="1" applyFill="1" applyBorder="1" applyAlignment="1">
      <alignment horizontal="center" vertical="center"/>
    </xf>
    <xf numFmtId="171"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165"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166" fontId="9" fillId="5" borderId="1" xfId="0" applyNumberFormat="1" applyFont="1" applyFill="1" applyBorder="1" applyAlignment="1">
      <alignment horizontal="center" vertical="center" wrapText="1"/>
    </xf>
    <xf numFmtId="166" fontId="8" fillId="5"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167" fontId="6" fillId="6" borderId="1" xfId="0" applyNumberFormat="1" applyFont="1" applyFill="1" applyBorder="1" applyAlignment="1">
      <alignment horizontal="center" vertical="center" wrapText="1"/>
    </xf>
    <xf numFmtId="168" fontId="6" fillId="5" borderId="1" xfId="0" applyNumberFormat="1" applyFont="1" applyFill="1" applyBorder="1" applyAlignment="1">
      <alignment horizontal="center" vertical="center" wrapText="1"/>
    </xf>
    <xf numFmtId="168" fontId="6" fillId="6"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174" fontId="6" fillId="6" borderId="1" xfId="0" applyNumberFormat="1" applyFont="1" applyFill="1" applyBorder="1" applyAlignment="1">
      <alignment horizontal="center" vertical="center" wrapText="1"/>
    </xf>
    <xf numFmtId="174" fontId="6" fillId="0" borderId="1" xfId="0" applyNumberFormat="1" applyFont="1" applyBorder="1" applyAlignment="1">
      <alignment horizontal="center" vertical="center" wrapText="1"/>
    </xf>
    <xf numFmtId="0" fontId="7" fillId="7" borderId="1" xfId="0" applyFont="1" applyFill="1" applyBorder="1" applyAlignment="1">
      <alignment horizontal="left" vertical="center" wrapText="1"/>
    </xf>
    <xf numFmtId="0" fontId="3" fillId="0" borderId="6" xfId="0" applyFont="1" applyBorder="1" applyAlignment="1">
      <alignment horizontal="center" vertical="center" wrapText="1"/>
    </xf>
    <xf numFmtId="175" fontId="2" fillId="2"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8" fontId="6" fillId="8" borderId="1" xfId="0" applyNumberFormat="1" applyFont="1" applyFill="1" applyBorder="1" applyAlignment="1">
      <alignment horizontal="center" vertical="center" wrapText="1"/>
    </xf>
    <xf numFmtId="174" fontId="6" fillId="4"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3" fillId="0" borderId="1" xfId="0" applyFont="1" applyBorder="1" applyAlignment="1">
      <alignment horizontal="center" vertical="center"/>
    </xf>
    <xf numFmtId="9" fontId="6" fillId="0" borderId="0" xfId="0" applyNumberFormat="1" applyFont="1" applyAlignment="1">
      <alignment horizontal="center" vertical="center"/>
    </xf>
    <xf numFmtId="14" fontId="6" fillId="0" borderId="0" xfId="0" applyNumberFormat="1" applyFont="1" applyAlignment="1">
      <alignment horizontal="center" vertical="center"/>
    </xf>
    <xf numFmtId="166" fontId="3"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166" fontId="9" fillId="8"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166" fontId="9" fillId="10" borderId="1" xfId="0" applyNumberFormat="1" applyFont="1" applyFill="1" applyBorder="1" applyAlignment="1">
      <alignment horizontal="center" vertical="center" wrapText="1"/>
    </xf>
    <xf numFmtId="165" fontId="9" fillId="10" borderId="1" xfId="0" applyNumberFormat="1" applyFont="1" applyFill="1" applyBorder="1" applyAlignment="1">
      <alignment horizontal="center" vertical="center" wrapText="1"/>
    </xf>
    <xf numFmtId="9" fontId="3" fillId="10" borderId="1" xfId="0" applyNumberFormat="1" applyFont="1" applyFill="1" applyBorder="1" applyAlignment="1">
      <alignment horizontal="center" vertical="center"/>
    </xf>
    <xf numFmtId="171" fontId="3" fillId="10" borderId="1" xfId="0" applyNumberFormat="1" applyFont="1" applyFill="1" applyBorder="1" applyAlignment="1">
      <alignment horizontal="center" vertical="center"/>
    </xf>
    <xf numFmtId="164" fontId="3"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wrapText="1"/>
    </xf>
    <xf numFmtId="0" fontId="3" fillId="10" borderId="1" xfId="0" applyFont="1" applyFill="1" applyBorder="1" applyAlignment="1">
      <alignment vertical="center" wrapText="1"/>
    </xf>
    <xf numFmtId="49" fontId="8" fillId="10" borderId="1" xfId="0" applyNumberFormat="1" applyFont="1" applyFill="1" applyBorder="1" applyAlignment="1">
      <alignment horizontal="center" vertical="center"/>
    </xf>
    <xf numFmtId="0" fontId="9" fillId="10" borderId="1" xfId="0" applyFont="1" applyFill="1" applyBorder="1" applyAlignment="1">
      <alignment horizontal="center" vertical="center"/>
    </xf>
    <xf numFmtId="166" fontId="8" fillId="10" borderId="1" xfId="0" applyNumberFormat="1" applyFont="1" applyFill="1" applyBorder="1" applyAlignment="1">
      <alignment horizontal="center" vertical="center" wrapText="1"/>
    </xf>
    <xf numFmtId="166" fontId="6" fillId="10" borderId="1" xfId="0" applyNumberFormat="1" applyFont="1" applyFill="1" applyBorder="1" applyAlignment="1">
      <alignment horizontal="center" vertical="center"/>
    </xf>
    <xf numFmtId="49" fontId="6" fillId="10" borderId="1" xfId="0" applyNumberFormat="1" applyFont="1" applyFill="1" applyBorder="1" applyAlignment="1">
      <alignment horizontal="center" vertical="center" wrapText="1"/>
    </xf>
    <xf numFmtId="167" fontId="6" fillId="10" borderId="1" xfId="0" applyNumberFormat="1" applyFont="1" applyFill="1" applyBorder="1" applyAlignment="1">
      <alignment horizontal="center" vertical="center" wrapText="1"/>
    </xf>
    <xf numFmtId="168" fontId="6"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166" fontId="3"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2" xfId="0" applyFont="1" applyFill="1" applyBorder="1" applyAlignment="1">
      <alignment horizontal="center" vertical="center" wrapText="1"/>
    </xf>
    <xf numFmtId="0" fontId="0" fillId="10" borderId="0" xfId="0" applyFill="1"/>
    <xf numFmtId="0" fontId="13" fillId="10" borderId="1" xfId="0" applyFont="1" applyFill="1" applyBorder="1" applyAlignment="1">
      <alignment horizontal="center" vertical="center"/>
    </xf>
    <xf numFmtId="2" fontId="9" fillId="10" borderId="1" xfId="0" applyNumberFormat="1"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64" fontId="18"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165" fontId="18" fillId="2"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xf>
    <xf numFmtId="166" fontId="18" fillId="2" borderId="1" xfId="0"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xf>
    <xf numFmtId="167" fontId="18" fillId="2" borderId="1" xfId="0" applyNumberFormat="1" applyFont="1" applyFill="1" applyBorder="1" applyAlignment="1">
      <alignment horizontal="center" vertical="center" wrapText="1"/>
    </xf>
    <xf numFmtId="168" fontId="18" fillId="2" borderId="1" xfId="0"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69" fontId="18" fillId="2" borderId="1" xfId="0" applyNumberFormat="1" applyFont="1" applyFill="1" applyBorder="1" applyAlignment="1">
      <alignment horizontal="center" vertical="center"/>
    </xf>
    <xf numFmtId="170" fontId="18" fillId="2" borderId="1" xfId="0" applyNumberFormat="1" applyFont="1" applyFill="1" applyBorder="1" applyAlignment="1">
      <alignment horizontal="center" vertical="center"/>
    </xf>
    <xf numFmtId="175" fontId="18" fillId="2" borderId="1"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xf>
    <xf numFmtId="0" fontId="19" fillId="0" borderId="0" xfId="0" applyFont="1"/>
    <xf numFmtId="9" fontId="20" fillId="3" borderId="1" xfId="0" applyNumberFormat="1" applyFont="1" applyFill="1" applyBorder="1" applyAlignment="1">
      <alignment horizontal="center" vertical="center" wrapText="1"/>
    </xf>
    <xf numFmtId="171" fontId="20" fillId="3" borderId="1" xfId="0" applyNumberFormat="1" applyFont="1" applyFill="1" applyBorder="1" applyAlignment="1">
      <alignment horizontal="center" vertical="center"/>
    </xf>
    <xf numFmtId="164" fontId="20" fillId="3"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wrapText="1"/>
    </xf>
    <xf numFmtId="0" fontId="22" fillId="3" borderId="1" xfId="1" applyFont="1" applyFill="1" applyBorder="1" applyAlignment="1">
      <alignment horizontal="left" vertical="center" wrapText="1"/>
    </xf>
    <xf numFmtId="0" fontId="23" fillId="3" borderId="1" xfId="0" applyFont="1" applyFill="1" applyBorder="1" applyAlignment="1">
      <alignment horizontal="center" vertical="center"/>
    </xf>
    <xf numFmtId="1" fontId="24" fillId="3" borderId="1" xfId="0" applyNumberFormat="1" applyFont="1" applyFill="1" applyBorder="1" applyAlignment="1">
      <alignment horizontal="center" vertical="center"/>
    </xf>
    <xf numFmtId="166" fontId="24" fillId="3" borderId="1" xfId="0" applyNumberFormat="1" applyFont="1" applyFill="1" applyBorder="1" applyAlignment="1">
      <alignment horizontal="center" vertical="center" wrapText="1"/>
    </xf>
    <xf numFmtId="166" fontId="23" fillId="3" borderId="1" xfId="0" applyNumberFormat="1" applyFont="1" applyFill="1" applyBorder="1" applyAlignment="1">
      <alignment horizontal="center" vertical="center" wrapText="1"/>
    </xf>
    <xf numFmtId="166" fontId="23" fillId="3" borderId="1"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wrapText="1"/>
    </xf>
    <xf numFmtId="167" fontId="23" fillId="3" borderId="1" xfId="0" applyNumberFormat="1" applyFont="1" applyFill="1" applyBorder="1" applyAlignment="1">
      <alignment horizontal="center" vertical="center" wrapText="1"/>
    </xf>
    <xf numFmtId="168" fontId="23"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172" fontId="23" fillId="3" borderId="1" xfId="0" applyNumberFormat="1" applyFont="1" applyFill="1" applyBorder="1" applyAlignment="1">
      <alignment horizontal="center" vertical="center" wrapText="1"/>
    </xf>
    <xf numFmtId="172" fontId="24" fillId="3" borderId="1" xfId="0" applyNumberFormat="1" applyFont="1" applyFill="1" applyBorder="1" applyAlignment="1">
      <alignment horizontal="center" vertical="center" wrapText="1"/>
    </xf>
    <xf numFmtId="9" fontId="25" fillId="10" borderId="1" xfId="0" applyNumberFormat="1" applyFont="1" applyFill="1" applyBorder="1" applyAlignment="1">
      <alignment horizontal="center" vertical="center"/>
    </xf>
    <xf numFmtId="171" fontId="25" fillId="10" borderId="1" xfId="0" applyNumberFormat="1" applyFont="1" applyFill="1" applyBorder="1" applyAlignment="1">
      <alignment horizontal="center" vertical="center"/>
    </xf>
    <xf numFmtId="164" fontId="25" fillId="10" borderId="1" xfId="0" applyNumberFormat="1" applyFont="1" applyFill="1" applyBorder="1" applyAlignment="1">
      <alignment horizontal="center" vertical="center"/>
    </xf>
    <xf numFmtId="0" fontId="21" fillId="10" borderId="1" xfId="0" applyFont="1" applyFill="1" applyBorder="1" applyAlignment="1">
      <alignment horizontal="center" vertical="center" wrapText="1"/>
    </xf>
    <xf numFmtId="0" fontId="25" fillId="10" borderId="1" xfId="0" applyFont="1" applyFill="1" applyBorder="1" applyAlignment="1">
      <alignment vertical="center" wrapText="1"/>
    </xf>
    <xf numFmtId="49" fontId="23" fillId="10" borderId="1" xfId="0" applyNumberFormat="1" applyFont="1" applyFill="1" applyBorder="1" applyAlignment="1">
      <alignment horizontal="center" vertical="center"/>
    </xf>
    <xf numFmtId="165" fontId="24" fillId="10"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xf>
    <xf numFmtId="166" fontId="24" fillId="10" borderId="1" xfId="0" applyNumberFormat="1" applyFont="1" applyFill="1" applyBorder="1" applyAlignment="1">
      <alignment horizontal="center" vertical="center" wrapText="1"/>
    </xf>
    <xf numFmtId="166" fontId="23" fillId="10" borderId="1" xfId="0" applyNumberFormat="1" applyFont="1" applyFill="1" applyBorder="1" applyAlignment="1">
      <alignment horizontal="center" vertical="center" wrapText="1"/>
    </xf>
    <xf numFmtId="166" fontId="21" fillId="10" borderId="1" xfId="0" applyNumberFormat="1" applyFont="1" applyFill="1" applyBorder="1" applyAlignment="1">
      <alignment horizontal="center" vertical="center"/>
    </xf>
    <xf numFmtId="49" fontId="21" fillId="10" borderId="1" xfId="0" applyNumberFormat="1" applyFont="1" applyFill="1" applyBorder="1" applyAlignment="1">
      <alignment horizontal="center" vertical="center" wrapText="1"/>
    </xf>
    <xf numFmtId="167" fontId="21" fillId="10" borderId="1" xfId="0" applyNumberFormat="1" applyFont="1" applyFill="1" applyBorder="1" applyAlignment="1">
      <alignment horizontal="center" vertical="center" wrapText="1"/>
    </xf>
    <xf numFmtId="168" fontId="21" fillId="10" borderId="1" xfId="0" applyNumberFormat="1" applyFont="1" applyFill="1" applyBorder="1" applyAlignment="1">
      <alignment horizontal="center" vertical="center" wrapText="1"/>
    </xf>
    <xf numFmtId="9" fontId="21" fillId="10" borderId="1" xfId="0" applyNumberFormat="1" applyFont="1" applyFill="1" applyBorder="1" applyAlignment="1">
      <alignment horizontal="center" vertical="center" wrapText="1"/>
    </xf>
    <xf numFmtId="0" fontId="27" fillId="10" borderId="1" xfId="0" applyFont="1" applyFill="1" applyBorder="1" applyAlignment="1">
      <alignment horizontal="center" vertical="center" wrapText="1"/>
    </xf>
    <xf numFmtId="166" fontId="25" fillId="10" borderId="1" xfId="0" applyNumberFormat="1" applyFont="1" applyFill="1" applyBorder="1" applyAlignment="1">
      <alignment horizontal="center" vertical="center"/>
    </xf>
    <xf numFmtId="0" fontId="21" fillId="10" borderId="1" xfId="0" applyFont="1" applyFill="1" applyBorder="1" applyAlignment="1">
      <alignment horizontal="center" vertical="center"/>
    </xf>
    <xf numFmtId="0" fontId="21" fillId="10" borderId="2" xfId="0" applyFont="1" applyFill="1" applyBorder="1" applyAlignment="1">
      <alignment horizontal="center" vertical="center"/>
    </xf>
    <xf numFmtId="0" fontId="25" fillId="10" borderId="2" xfId="0" applyFont="1" applyFill="1" applyBorder="1" applyAlignment="1">
      <alignment horizontal="center" vertical="center"/>
    </xf>
    <xf numFmtId="0" fontId="25" fillId="10" borderId="2" xfId="0" applyFont="1" applyFill="1" applyBorder="1" applyAlignment="1">
      <alignment horizontal="center" vertical="center" wrapText="1"/>
    </xf>
    <xf numFmtId="0" fontId="19" fillId="10" borderId="0" xfId="0" applyFont="1" applyFill="1"/>
    <xf numFmtId="0" fontId="25"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8" fillId="0" borderId="1" xfId="0" applyFont="1" applyBorder="1" applyAlignment="1">
      <alignment horizontal="center" vertical="center"/>
    </xf>
    <xf numFmtId="0" fontId="27"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167"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xf>
    <xf numFmtId="166" fontId="23"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xf>
    <xf numFmtId="0" fontId="25" fillId="0" borderId="1" xfId="0" applyFont="1" applyBorder="1" applyAlignment="1">
      <alignment vertical="center" wrapText="1"/>
    </xf>
    <xf numFmtId="0" fontId="21" fillId="0" borderId="1" xfId="0" applyFont="1" applyBorder="1" applyAlignment="1">
      <alignment horizontal="center" vertical="center" wrapText="1"/>
    </xf>
    <xf numFmtId="164" fontId="25" fillId="0" borderId="1" xfId="0" applyNumberFormat="1" applyFont="1" applyBorder="1" applyAlignment="1">
      <alignment horizontal="center" vertical="center"/>
    </xf>
    <xf numFmtId="171" fontId="25" fillId="0" borderId="1" xfId="0" applyNumberFormat="1" applyFont="1" applyBorder="1" applyAlignment="1">
      <alignment horizontal="center" vertical="center"/>
    </xf>
    <xf numFmtId="9" fontId="25"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5" fillId="0" borderId="2" xfId="0" applyFont="1" applyBorder="1" applyAlignment="1">
      <alignment horizontal="center" vertical="center"/>
    </xf>
    <xf numFmtId="166" fontId="25" fillId="0" borderId="1" xfId="0" applyNumberFormat="1" applyFont="1" applyBorder="1" applyAlignment="1">
      <alignment horizontal="center" vertical="center"/>
    </xf>
    <xf numFmtId="174" fontId="21" fillId="0" borderId="1" xfId="0" applyNumberFormat="1" applyFont="1" applyBorder="1" applyAlignment="1">
      <alignment horizontal="center" vertical="center" wrapText="1"/>
    </xf>
    <xf numFmtId="0" fontId="23" fillId="3" borderId="1" xfId="0" applyFont="1" applyFill="1" applyBorder="1" applyAlignment="1">
      <alignment horizontal="center" vertical="center" wrapText="1"/>
    </xf>
    <xf numFmtId="0" fontId="31" fillId="0" borderId="0" xfId="0" applyFont="1"/>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166" fontId="29"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9" fontId="30" fillId="0" borderId="1" xfId="0" applyNumberFormat="1" applyFont="1" applyBorder="1" applyAlignment="1">
      <alignment horizontal="center" vertical="center" wrapText="1"/>
    </xf>
    <xf numFmtId="168" fontId="30" fillId="0" borderId="1" xfId="0" applyNumberFormat="1" applyFont="1" applyBorder="1" applyAlignment="1">
      <alignment horizontal="center" vertical="center" wrapText="1"/>
    </xf>
    <xf numFmtId="167"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166" fontId="30" fillId="0" borderId="1" xfId="0" applyNumberFormat="1" applyFont="1" applyBorder="1" applyAlignment="1">
      <alignment horizontal="center" vertical="center"/>
    </xf>
    <xf numFmtId="166" fontId="30"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center" wrapText="1"/>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xf>
    <xf numFmtId="0" fontId="29" fillId="0" borderId="1" xfId="0" applyFont="1" applyBorder="1" applyAlignment="1">
      <alignment vertical="center" wrapText="1"/>
    </xf>
    <xf numFmtId="164" fontId="29" fillId="0" borderId="1" xfId="0" applyNumberFormat="1" applyFont="1" applyBorder="1" applyAlignment="1">
      <alignment horizontal="center" vertical="center"/>
    </xf>
    <xf numFmtId="171" fontId="29" fillId="0" borderId="1" xfId="0" applyNumberFormat="1" applyFont="1" applyBorder="1" applyAlignment="1">
      <alignment horizontal="center" vertical="center"/>
    </xf>
    <xf numFmtId="9" fontId="29"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0" xfId="0" applyFont="1"/>
    <xf numFmtId="2"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8" borderId="1" xfId="0" applyFont="1" applyFill="1" applyBorder="1" applyAlignment="1">
      <alignment horizontal="left" vertical="center" wrapText="1"/>
    </xf>
    <xf numFmtId="18" fontId="9" fillId="0" borderId="1" xfId="0" applyNumberFormat="1" applyFont="1" applyBorder="1" applyAlignment="1">
      <alignment horizontal="center" vertical="center"/>
    </xf>
    <xf numFmtId="178" fontId="6" fillId="0" borderId="1" xfId="0" applyNumberFormat="1" applyFont="1" applyBorder="1" applyAlignment="1">
      <alignment horizontal="center" vertical="center" wrapText="1"/>
    </xf>
    <xf numFmtId="18" fontId="3" fillId="0" borderId="1" xfId="0" applyNumberFormat="1" applyFont="1" applyBorder="1" applyAlignment="1">
      <alignment horizontal="center" vertical="center" wrapText="1"/>
    </xf>
    <xf numFmtId="0" fontId="16" fillId="0" borderId="0" xfId="0" applyFont="1"/>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166"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168" fontId="15"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xf>
    <xf numFmtId="166" fontId="15"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165"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0" fontId="14" fillId="0" borderId="1" xfId="0" applyFont="1" applyBorder="1" applyAlignment="1">
      <alignment vertical="center" wrapText="1"/>
    </xf>
    <xf numFmtId="164" fontId="14" fillId="0" borderId="1" xfId="0" applyNumberFormat="1" applyFont="1" applyBorder="1" applyAlignment="1">
      <alignment horizontal="center" vertical="center"/>
    </xf>
    <xf numFmtId="171"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xf>
    <xf numFmtId="166" fontId="9" fillId="0" borderId="5"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8" fontId="9" fillId="0" borderId="1" xfId="0" applyNumberFormat="1" applyFont="1" applyBorder="1" applyAlignment="1">
      <alignment horizontal="center" vertical="center" wrapText="1"/>
    </xf>
    <xf numFmtId="2" fontId="9" fillId="13" borderId="2" xfId="0" applyNumberFormat="1" applyFont="1" applyFill="1" applyBorder="1" applyAlignment="1">
      <alignment horizontal="center" vertical="center" wrapText="1"/>
    </xf>
    <xf numFmtId="166" fontId="9" fillId="13" borderId="2" xfId="0" applyNumberFormat="1" applyFont="1" applyFill="1" applyBorder="1" applyAlignment="1">
      <alignment horizontal="center" vertical="center" wrapText="1"/>
    </xf>
    <xf numFmtId="166" fontId="6" fillId="13" borderId="2" xfId="0" applyNumberFormat="1" applyFont="1" applyFill="1" applyBorder="1" applyAlignment="1">
      <alignment horizontal="center" vertical="center"/>
    </xf>
    <xf numFmtId="0" fontId="27" fillId="0" borderId="2" xfId="0" applyFont="1" applyBorder="1" applyAlignment="1">
      <alignment horizontal="center" vertical="center"/>
    </xf>
    <xf numFmtId="166" fontId="28" fillId="0" borderId="2" xfId="0" applyNumberFormat="1" applyFont="1" applyBorder="1" applyAlignment="1">
      <alignment horizontal="center" vertical="center" wrapText="1"/>
    </xf>
    <xf numFmtId="166" fontId="27" fillId="0" borderId="2" xfId="0" applyNumberFormat="1" applyFont="1" applyBorder="1" applyAlignment="1">
      <alignment horizontal="center" vertical="center"/>
    </xf>
    <xf numFmtId="0" fontId="28" fillId="0" borderId="2" xfId="0" applyFont="1" applyBorder="1" applyAlignment="1">
      <alignment horizontal="center" vertical="center" wrapText="1"/>
    </xf>
    <xf numFmtId="2" fontId="9" fillId="3" borderId="2" xfId="0" applyNumberFormat="1" applyFont="1" applyFill="1" applyBorder="1" applyAlignment="1">
      <alignment horizontal="center" vertical="center"/>
    </xf>
    <xf numFmtId="166" fontId="9" fillId="3" borderId="2" xfId="0" applyNumberFormat="1" applyFont="1" applyFill="1" applyBorder="1" applyAlignment="1">
      <alignment horizontal="center" vertical="center" wrapText="1"/>
    </xf>
    <xf numFmtId="166" fontId="8" fillId="3" borderId="2" xfId="0" applyNumberFormat="1" applyFont="1" applyFill="1" applyBorder="1" applyAlignment="1">
      <alignment horizontal="center" vertical="center"/>
    </xf>
    <xf numFmtId="0" fontId="0" fillId="0" borderId="0" xfId="0" applyAlignment="1">
      <alignment horizontal="center" vertical="center"/>
    </xf>
    <xf numFmtId="0" fontId="0" fillId="13" borderId="0" xfId="0" applyFill="1" applyAlignment="1">
      <alignment horizontal="center" vertical="center"/>
    </xf>
    <xf numFmtId="0" fontId="32" fillId="10" borderId="0" xfId="0" applyFont="1" applyFill="1" applyAlignment="1">
      <alignment horizontal="center" vertical="center"/>
    </xf>
    <xf numFmtId="0" fontId="0" fillId="10" borderId="0" xfId="0" applyFill="1" applyAlignment="1">
      <alignment horizontal="center" vertical="center"/>
    </xf>
    <xf numFmtId="0" fontId="32" fillId="10" borderId="0" xfId="0" applyFont="1" applyFill="1"/>
    <xf numFmtId="0" fontId="32" fillId="0" borderId="0" xfId="0" applyFont="1" applyAlignment="1">
      <alignment horizontal="center" vertical="center"/>
    </xf>
    <xf numFmtId="0" fontId="32" fillId="12" borderId="0" xfId="0" applyFont="1" applyFill="1" applyAlignment="1">
      <alignment horizontal="center" vertical="center"/>
    </xf>
    <xf numFmtId="0" fontId="34" fillId="10" borderId="0" xfId="0" applyFont="1" applyFill="1"/>
    <xf numFmtId="0" fontId="11" fillId="10" borderId="0" xfId="0" applyFont="1" applyFill="1" applyAlignment="1">
      <alignment horizontal="center" vertical="center"/>
    </xf>
    <xf numFmtId="165" fontId="18" fillId="2" borderId="3" xfId="0"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18" fontId="28" fillId="0" borderId="2" xfId="0" applyNumberFormat="1" applyFont="1" applyBorder="1" applyAlignment="1">
      <alignment horizontal="center" vertical="center" wrapText="1"/>
    </xf>
    <xf numFmtId="165" fontId="28" fillId="0" borderId="2" xfId="0" applyNumberFormat="1" applyFont="1" applyBorder="1" applyAlignment="1">
      <alignment horizontal="center" vertical="center" wrapText="1"/>
    </xf>
    <xf numFmtId="166" fontId="24" fillId="0" borderId="2" xfId="0" applyNumberFormat="1" applyFont="1" applyBorder="1" applyAlignment="1">
      <alignment horizontal="center" vertical="center" wrapText="1"/>
    </xf>
    <xf numFmtId="0" fontId="32" fillId="0" borderId="0" xfId="0" applyFont="1"/>
    <xf numFmtId="166" fontId="28" fillId="0" borderId="1" xfId="0" applyNumberFormat="1" applyFont="1" applyBorder="1" applyAlignment="1">
      <alignment horizontal="center" vertical="center" wrapText="1"/>
    </xf>
    <xf numFmtId="166" fontId="27" fillId="0" borderId="1" xfId="0" applyNumberFormat="1" applyFont="1" applyBorder="1" applyAlignment="1">
      <alignment horizontal="center" vertical="center"/>
    </xf>
    <xf numFmtId="165" fontId="28" fillId="0" borderId="1" xfId="0" applyNumberFormat="1" applyFont="1" applyBorder="1" applyAlignment="1">
      <alignment horizontal="center" vertical="center" wrapText="1"/>
    </xf>
    <xf numFmtId="0" fontId="11" fillId="14" borderId="0" xfId="0" applyFont="1" applyFill="1" applyAlignment="1">
      <alignment horizontal="center" vertical="center"/>
    </xf>
    <xf numFmtId="165" fontId="24" fillId="0" borderId="2" xfId="0" applyNumberFormat="1" applyFont="1" applyBorder="1" applyAlignment="1">
      <alignment horizontal="center" vertical="center" wrapText="1"/>
    </xf>
    <xf numFmtId="166" fontId="23" fillId="0" borderId="2" xfId="0" applyNumberFormat="1" applyFont="1" applyBorder="1" applyAlignment="1">
      <alignment horizontal="center" vertical="center"/>
    </xf>
    <xf numFmtId="0" fontId="11" fillId="0" borderId="0" xfId="0" applyFont="1" applyAlignment="1">
      <alignment horizontal="center" vertical="center"/>
    </xf>
    <xf numFmtId="0" fontId="34" fillId="0" borderId="0" xfId="0" applyFont="1"/>
    <xf numFmtId="173" fontId="9" fillId="0" borderId="3" xfId="0" applyNumberFormat="1" applyFont="1" applyBorder="1" applyAlignment="1">
      <alignment horizontal="center" vertical="center"/>
    </xf>
    <xf numFmtId="173" fontId="9" fillId="0" borderId="4" xfId="0" applyNumberFormat="1" applyFont="1" applyBorder="1" applyAlignment="1">
      <alignment horizontal="center" vertical="center"/>
    </xf>
    <xf numFmtId="173" fontId="9" fillId="0" borderId="5" xfId="0" applyNumberFormat="1" applyFont="1" applyBorder="1" applyAlignment="1">
      <alignment horizontal="center" vertical="center"/>
    </xf>
    <xf numFmtId="173" fontId="9" fillId="0" borderId="3" xfId="0" applyNumberFormat="1" applyFont="1" applyBorder="1" applyAlignment="1">
      <alignment horizontal="center" vertical="center" wrapText="1"/>
    </xf>
    <xf numFmtId="173" fontId="9" fillId="0" borderId="4" xfId="0" applyNumberFormat="1" applyFont="1" applyBorder="1" applyAlignment="1">
      <alignment horizontal="center" vertical="center" wrapText="1"/>
    </xf>
    <xf numFmtId="173" fontId="9" fillId="0" borderId="5" xfId="0" applyNumberFormat="1" applyFont="1" applyBorder="1" applyAlignment="1">
      <alignment horizontal="center" vertical="center" wrapText="1"/>
    </xf>
    <xf numFmtId="0" fontId="27" fillId="0" borderId="8" xfId="0" applyFont="1" applyBorder="1" applyAlignment="1">
      <alignment horizontal="center" vertical="center" wrapText="1"/>
    </xf>
    <xf numFmtId="49" fontId="18" fillId="2" borderId="3" xfId="0" applyNumberFormat="1" applyFont="1" applyFill="1" applyBorder="1" applyAlignment="1">
      <alignment horizontal="left" vertical="center" wrapText="1"/>
    </xf>
    <xf numFmtId="0" fontId="5" fillId="3" borderId="2" xfId="1" applyFont="1" applyFill="1" applyBorder="1" applyAlignment="1">
      <alignment horizontal="left" vertical="center" wrapText="1"/>
    </xf>
    <xf numFmtId="0" fontId="7" fillId="13" borderId="2" xfId="0" applyFont="1" applyFill="1" applyBorder="1" applyAlignment="1">
      <alignment horizontal="left" vertical="center" wrapText="1"/>
    </xf>
    <xf numFmtId="0" fontId="3" fillId="0" borderId="0" xfId="0" applyFont="1" applyAlignment="1">
      <alignment horizontal="left" vertical="center"/>
    </xf>
    <xf numFmtId="168" fontId="35" fillId="2" borderId="3" xfId="0" applyNumberFormat="1" applyFont="1" applyFill="1" applyBorder="1" applyAlignment="1">
      <alignment horizontal="center" vertical="center" wrapText="1"/>
    </xf>
    <xf numFmtId="168" fontId="36" fillId="3" borderId="2" xfId="0" applyNumberFormat="1" applyFont="1" applyFill="1" applyBorder="1" applyAlignment="1">
      <alignment horizontal="center" vertical="center" wrapText="1"/>
    </xf>
    <xf numFmtId="168" fontId="37" fillId="13" borderId="2" xfId="0" applyNumberFormat="1" applyFont="1" applyFill="1" applyBorder="1" applyAlignment="1">
      <alignment horizontal="center" vertical="center" wrapText="1"/>
    </xf>
    <xf numFmtId="168" fontId="38" fillId="0" borderId="2" xfId="0" applyNumberFormat="1" applyFont="1" applyBorder="1" applyAlignment="1">
      <alignment horizontal="center" vertical="center" wrapText="1"/>
    </xf>
    <xf numFmtId="168" fontId="39" fillId="0" borderId="2" xfId="0" applyNumberFormat="1" applyFont="1" applyBorder="1" applyAlignment="1">
      <alignment horizontal="center" vertical="center" wrapText="1"/>
    </xf>
    <xf numFmtId="6" fontId="38" fillId="0" borderId="2"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8" fontId="40" fillId="0" borderId="0" xfId="0" applyNumberFormat="1" applyFont="1" applyAlignment="1">
      <alignment horizontal="center" vertical="center"/>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2" xfId="0" applyFont="1" applyFill="1" applyBorder="1" applyAlignment="1">
      <alignment vertical="center" wrapText="1"/>
    </xf>
    <xf numFmtId="0" fontId="13" fillId="0" borderId="10" xfId="0" applyFont="1" applyFill="1" applyBorder="1" applyAlignment="1">
      <alignment vertical="center" wrapText="1"/>
    </xf>
    <xf numFmtId="0" fontId="28" fillId="0" borderId="12"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2" xfId="0" applyFont="1" applyBorder="1" applyAlignment="1">
      <alignment vertical="center" wrapText="1"/>
    </xf>
    <xf numFmtId="0" fontId="24" fillId="0" borderId="10" xfId="0" applyFont="1" applyBorder="1" applyAlignment="1">
      <alignment vertical="center" wrapText="1"/>
    </xf>
    <xf numFmtId="0" fontId="27"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18" fontId="28"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xf>
    <xf numFmtId="6" fontId="38" fillId="0" borderId="8" xfId="0" applyNumberFormat="1" applyFont="1" applyFill="1" applyBorder="1" applyAlignment="1">
      <alignment horizontal="center" vertical="center" wrapText="1"/>
    </xf>
    <xf numFmtId="0" fontId="28" fillId="0" borderId="15" xfId="0" applyFont="1" applyFill="1" applyBorder="1" applyAlignment="1">
      <alignment horizontal="left" vertical="center" wrapText="1"/>
    </xf>
    <xf numFmtId="49" fontId="18" fillId="2" borderId="16" xfId="0" applyNumberFormat="1" applyFont="1" applyFill="1" applyBorder="1" applyAlignment="1">
      <alignment horizontal="center" vertical="center" wrapText="1"/>
    </xf>
    <xf numFmtId="164" fontId="6" fillId="3" borderId="10" xfId="0" applyNumberFormat="1" applyFont="1" applyFill="1" applyBorder="1" applyAlignment="1">
      <alignment horizontal="center" vertical="center" wrapText="1"/>
    </xf>
    <xf numFmtId="0" fontId="6" fillId="13" borderId="10" xfId="0" applyFont="1" applyFill="1" applyBorder="1" applyAlignment="1">
      <alignment horizontal="center" vertical="center" wrapText="1"/>
    </xf>
    <xf numFmtId="0" fontId="27"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41" fillId="0" borderId="2" xfId="0" applyFont="1" applyBorder="1" applyAlignment="1">
      <alignment horizontal="left" vertical="center" wrapText="1"/>
    </xf>
    <xf numFmtId="0" fontId="42" fillId="0" borderId="2" xfId="0" applyFont="1" applyBorder="1" applyAlignment="1">
      <alignment horizontal="left" vertical="center" wrapText="1"/>
    </xf>
    <xf numFmtId="0" fontId="42" fillId="0" borderId="1" xfId="0" applyFont="1" applyBorder="1" applyAlignment="1">
      <alignment horizontal="left" vertical="center" wrapText="1"/>
    </xf>
    <xf numFmtId="0" fontId="42" fillId="0" borderId="11" xfId="0" applyFont="1" applyFill="1" applyBorder="1" applyAlignment="1">
      <alignment horizontal="left" vertical="center" wrapText="1"/>
    </xf>
    <xf numFmtId="0" fontId="43" fillId="13" borderId="2" xfId="0" applyFont="1" applyFill="1" applyBorder="1" applyAlignment="1">
      <alignment horizontal="left" vertical="center" wrapText="1"/>
    </xf>
    <xf numFmtId="0" fontId="44" fillId="0" borderId="2" xfId="0" applyFont="1" applyBorder="1" applyAlignment="1">
      <alignment horizontal="left" vertical="center" wrapText="1"/>
    </xf>
    <xf numFmtId="0" fontId="45" fillId="2" borderId="1" xfId="0" applyFont="1" applyFill="1" applyBorder="1" applyAlignment="1">
      <alignment horizontal="center" vertical="center"/>
    </xf>
    <xf numFmtId="171" fontId="45" fillId="3" borderId="1" xfId="0" applyNumberFormat="1" applyFont="1" applyFill="1" applyBorder="1" applyAlignment="1">
      <alignment horizontal="center" vertical="center"/>
    </xf>
    <xf numFmtId="171" fontId="46" fillId="13" borderId="1" xfId="0" applyNumberFormat="1" applyFont="1" applyFill="1" applyBorder="1" applyAlignment="1">
      <alignment horizontal="center" vertical="center"/>
    </xf>
    <xf numFmtId="171" fontId="47" fillId="0" borderId="1" xfId="0" applyNumberFormat="1" applyFont="1" applyBorder="1" applyAlignment="1">
      <alignment horizontal="center" vertical="center"/>
    </xf>
    <xf numFmtId="171" fontId="48" fillId="0" borderId="1" xfId="0" applyNumberFormat="1" applyFont="1" applyBorder="1" applyAlignment="1">
      <alignment horizontal="center" vertical="center"/>
    </xf>
    <xf numFmtId="15" fontId="47" fillId="0" borderId="1" xfId="0" applyNumberFormat="1" applyFont="1" applyBorder="1" applyAlignment="1">
      <alignment horizontal="center" vertical="center"/>
    </xf>
    <xf numFmtId="15" fontId="47" fillId="0" borderId="1" xfId="0" applyNumberFormat="1" applyFont="1" applyFill="1" applyBorder="1" applyAlignment="1">
      <alignment horizontal="center" vertical="center"/>
    </xf>
    <xf numFmtId="171" fontId="46" fillId="0" borderId="1" xfId="0" applyNumberFormat="1" applyFont="1" applyBorder="1" applyAlignment="1">
      <alignment horizontal="center" vertical="center"/>
    </xf>
    <xf numFmtId="0" fontId="49" fillId="0" borderId="0" xfId="0" applyFont="1" applyAlignment="1">
      <alignment horizontal="center" vertical="center"/>
    </xf>
  </cellXfs>
  <cellStyles count="10">
    <cellStyle name="Normal" xfId="0" builtinId="0"/>
    <cellStyle name="Normal 2" xfId="8" xr:uid="{B5EB0390-82AE-4F3C-83A3-95286B8DFAC0}"/>
    <cellStyle name="Normal 3" xfId="2" xr:uid="{5AF04BC0-5E2D-4970-86CA-BB8CAF6868D0}"/>
    <cellStyle name="Normal 4" xfId="1" xr:uid="{7FD06990-C50E-4A9A-A9AD-A99F10EC0FBA}"/>
    <cellStyle name="Normal 5" xfId="3" xr:uid="{1A51EC49-A32E-4590-8B8B-74611AEC869C}"/>
    <cellStyle name="Normal 6" xfId="4" xr:uid="{0BC83B94-CEE5-4E15-9F58-10A838EE5C80}"/>
    <cellStyle name="Normal 7" xfId="5" xr:uid="{F49560A9-A361-43A2-9B52-BC26D8902E93}"/>
    <cellStyle name="Normal 8" xfId="7" xr:uid="{80F220A0-4421-45AF-AE48-89F8539160E8}"/>
    <cellStyle name="Normal 9" xfId="6" xr:uid="{85AAEB23-A9A4-498B-BF7E-4F8EAA2C14CC}"/>
    <cellStyle name="OSS Turnaround" xfId="9" xr:uid="{12420E0D-0076-4E18-9E78-FE28E2956B0C}"/>
  </cellStyles>
  <dxfs count="0"/>
  <tableStyles count="0" defaultTableStyle="TableStyleMedium2" defaultPivotStyle="PivotStyleLight16"/>
  <colors>
    <mruColors>
      <color rgb="FFF77CED"/>
      <color rgb="FF11F5ED"/>
      <color rgb="FFC3F759"/>
      <color rgb="FF0F1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ria Mendoza" id="{044056DE-7812-4928-823C-61709F5D6469}" userId="S::maria.mendoza@atlasoceanvoyages.com::909bdc01-93c5-47dd-ae50-0987f365fbc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7" dT="2022-01-07T20:30:00.31" personId="{044056DE-7812-4928-823C-61709F5D6469}" id="{78E578D4-C3AB-4BCA-A25E-3945CA8F1C16}">
    <text>Single supplement?</text>
  </threadedComment>
  <threadedComment ref="D40" dT="2022-01-07T20:29:49.91" personId="{044056DE-7812-4928-823C-61709F5D6469}" id="{ACC2DF89-72A4-4D17-B982-8016EBA4054C}">
    <text>Single supplement?</text>
  </threadedComment>
  <threadedComment ref="E148" dT="2022-03-22T17:51:15.86" personId="{044056DE-7812-4928-823C-61709F5D6469}" id="{381CEFCE-14A0-46B3-8781-7708F46294C6}">
    <text>Up to 6 days prior date 50% penalty</text>
  </threadedComment>
  <threadedComment ref="E206" dT="2022-02-18T18:01:02.72" personId="{044056DE-7812-4928-823C-61709F5D6469}" id="{28B3FEDB-5FBD-4F33-8F7A-461F47C72F8D}">
    <text>Embark day the 8th or the 9th?</text>
  </threadedComment>
  <threadedComment ref="E261" dT="2022-03-22T14:03:44.68" personId="{044056DE-7812-4928-823C-61709F5D6469}" id="{CB321035-282C-4434-9A84-368C18EBCAA6}">
    <text>£65 cancellation fee per guide if cancelled within 7 days or less of the visit, with final numbers required 48 hours prior to the tour.</text>
  </threadedComment>
  <threadedComment ref="E263" dT="2022-03-22T14:03:57.38" personId="{044056DE-7812-4928-823C-61709F5D6469}" id="{A8F5BD86-C739-4BF3-A431-DB57D897B87B}">
    <text>cancellation within 7 days or less will incur full payment based on minimum numbers.</text>
  </threadedComment>
  <threadedComment ref="E392" dT="2021-09-02T15:07:09.57" personId="{044056DE-7812-4928-823C-61709F5D6469}" id="{5B51CAC5-60B6-4119-9708-325102F570F0}">
    <text>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ext>
  </threadedComment>
  <threadedComment ref="E404" dT="2022-01-21T13:44:58.26" personId="{044056DE-7812-4928-823C-61709F5D6469}" id="{D841448C-E76E-4B51-A941-11826274077D}">
    <text>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ext>
  </threadedComment>
  <threadedComment ref="E414" dT="2022-02-11T15:18:26.24" personId="{044056DE-7812-4928-823C-61709F5D6469}" id="{455E7043-2A6E-4B08-85D4-0C6037D39490}">
    <text>Half Expedition Cruise</text>
  </threadedComment>
  <threadedComment ref="E514" dT="2022-03-23T14:05:31.76" personId="{044056DE-7812-4928-823C-61709F5D6469}" id="{A844EFE0-2245-44F3-B18E-81157D10D9AE}">
    <text>non refundable</text>
  </threadedComment>
  <threadedComment ref="E689" dT="2022-03-10T17:35:09.17" personId="{044056DE-7812-4928-823C-61709F5D6469}" id="{D2159B97-95A3-49BA-8B1A-BCC791F02FC0}">
    <text>Debark Day</text>
  </threadedComment>
  <threadedComment ref="E695" dT="2022-03-10T17:36:51.77" personId="{044056DE-7812-4928-823C-61709F5D6469}" id="{E88444C0-E59C-481F-8792-B018D34BA531}">
    <text>Technical Call</text>
  </threadedComment>
  <threadedComment ref="E742" dT="2022-03-22T16:06:14.99" personId="{044056DE-7812-4928-823C-61709F5D6469}" id="{B28B95D9-61E0-4AC2-9476-262CC9678370}">
    <text>contact James</text>
  </threadedComment>
  <threadedComment ref="K853" dT="2022-03-24T13:38:21.50" personId="{044056DE-7812-4928-823C-61709F5D6469}" id="{46F48F15-959B-4901-92AD-2A8405BA50CF}">
    <text>Nov 20th 2022</text>
  </threadedComment>
</ThreadedComments>
</file>

<file path=xl/threadedComments/threadedComment2.xml><?xml version="1.0" encoding="utf-8"?>
<ThreadedComments xmlns="http://schemas.microsoft.com/office/spreadsheetml/2018/threadedcomments" xmlns:x="http://schemas.openxmlformats.org/spreadsheetml/2006/main">
  <threadedComment ref="D37" dT="2022-01-07T20:30:00.31" personId="{044056DE-7812-4928-823C-61709F5D6469}" id="{929CFAA5-D287-444D-87F7-75BBA0604A22}">
    <text>Single supplement?</text>
  </threadedComment>
  <threadedComment ref="D40" dT="2022-01-07T20:29:49.91" personId="{044056DE-7812-4928-823C-61709F5D6469}" id="{4E109176-3DE1-4735-8798-78C52294E363}">
    <text>Single supplement?</text>
  </threadedComment>
  <threadedComment ref="E148" dT="2022-03-22T17:51:15.86" personId="{044056DE-7812-4928-823C-61709F5D6469}" id="{31FA5323-BB28-4D6F-A688-EC4653EBBCA4}">
    <text>Up to 6 days prior date 50% penalty</text>
  </threadedComment>
  <threadedComment ref="E206" dT="2022-02-18T18:01:02.72" personId="{044056DE-7812-4928-823C-61709F5D6469}" id="{495FFD3B-9D0C-4740-BA48-2D07916AD632}">
    <text>Embark day the 8th or the 9th?</text>
  </threadedComment>
</ThreadedComments>
</file>

<file path=xl/threadedComments/threadedComment3.xml><?xml version="1.0" encoding="utf-8"?>
<ThreadedComments xmlns="http://schemas.microsoft.com/office/spreadsheetml/2018/threadedcomments" xmlns:x="http://schemas.openxmlformats.org/spreadsheetml/2006/main">
  <threadedComment ref="E82" dT="2021-09-03T14:46:51.31" personId="{044056DE-7812-4928-823C-61709F5D6469}" id="{023938D8-11F8-4341-BA42-F84F2D923D9C}">
    <text>Charter</text>
  </threadedComment>
  <threadedComment ref="E146" dT="2021-09-02T15:07:09.57" personId="{044056DE-7812-4928-823C-61709F5D6469}" id="{B38A3DE4-A65B-46F7-9FEE-9A30998A6AFA}">
    <text>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ext>
  </threadedComment>
</ThreadedComments>
</file>

<file path=xl/threadedComments/threadedComment4.xml><?xml version="1.0" encoding="utf-8"?>
<ThreadedComments xmlns="http://schemas.microsoft.com/office/spreadsheetml/2018/threadedcomments" xmlns:x="http://schemas.openxmlformats.org/spreadsheetml/2006/main">
  <threadedComment ref="D33" dT="2022-01-07T20:30:00.31" personId="{044056DE-7812-4928-823C-61709F5D6469}" id="{AD2171BE-7A3C-4658-ADA7-7CF838221FF8}">
    <text>Single supplement?</text>
  </threadedComment>
  <threadedComment ref="D36" dT="2022-01-07T20:29:49.91" personId="{044056DE-7812-4928-823C-61709F5D6469}" id="{9E946A9B-4B1D-4BFE-8BBE-4C5BAA038894}">
    <text>Single supplement?</text>
  </threadedComment>
  <threadedComment ref="E112" dT="2021-09-03T14:46:51.31" personId="{044056DE-7812-4928-823C-61709F5D6469}" id="{17B57083-3B3A-4CF5-BBB1-13494D0903FC}">
    <text>Charter</text>
  </threadedComment>
  <threadedComment ref="E228" dT="2021-09-02T15:07:09.57" personId="{044056DE-7812-4928-823C-61709F5D6469}" id="{0BD0AFBA-E1E8-4FD7-B7B5-9C5B6AD89BF9}">
    <text>Destinations at and around Svalbard are weather dependent and subject to change.  The Captain along with the Expedition team's expertise and flexibility will select the ultimate locations depending on the local conditions, wildlife sightings and guest safety.  This area may include kayaking, glacier hiking, spotting polar bears, walrus, bearded and ringed seals, arctic foxes, reindeer and some of the largest whales on the planet. Destinations and sites may include; Pyramiden, Isfjorden, Forlandsundet, Poole Pynten, Krossfjorden, Lillihook Glacier, Smeerenburg, Fuglesangen, Monaco Glacier, Wildefjorden, Moffen, Hinlopenstretet, Parry Bank, Phippsoya Seven Islands, Kong Karls Basin, Alkefjellet Heyleysundet, Boltodden, Bellsund &amp; Calypsobyen.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8472-4481-4F38-AD06-B6A2894E3392}">
  <sheetPr codeName="Sheet1"/>
  <dimension ref="A1:FZ66"/>
  <sheetViews>
    <sheetView tabSelected="1" zoomScale="82" zoomScaleNormal="82" workbookViewId="0">
      <pane ySplit="1" topLeftCell="A2" activePane="bottomLeft" state="frozen"/>
      <selection activeCell="B1" sqref="B1"/>
      <selection pane="bottomLeft" activeCell="B7" sqref="B7:H7"/>
    </sheetView>
  </sheetViews>
  <sheetFormatPr defaultColWidth="12.625" defaultRowHeight="29.25" customHeight="1" x14ac:dyDescent="0.2"/>
  <cols>
    <col min="1" max="1" width="12.375" style="378" customWidth="1"/>
    <col min="2" max="2" width="10.75" style="60" customWidth="1"/>
    <col min="3" max="3" width="66.875" style="328" customWidth="1"/>
    <col min="4" max="4" width="12.875" style="68" customWidth="1"/>
    <col min="5" max="6" width="12.875" style="63" customWidth="1"/>
    <col min="7" max="7" width="12.875" style="64" customWidth="1"/>
    <col min="8" max="8" width="12.875" style="336" customWidth="1"/>
    <col min="9" max="19" width="7.75" customWidth="1"/>
  </cols>
  <sheetData>
    <row r="1" spans="1:182" s="163" customFormat="1" ht="45.75" customHeight="1" x14ac:dyDescent="0.25">
      <c r="A1" s="370" t="s">
        <v>1</v>
      </c>
      <c r="B1" s="358" t="s">
        <v>3</v>
      </c>
      <c r="C1" s="325" t="s">
        <v>4</v>
      </c>
      <c r="D1" s="302" t="s">
        <v>6</v>
      </c>
      <c r="E1" s="303" t="s">
        <v>2049</v>
      </c>
      <c r="F1" s="303" t="s">
        <v>10</v>
      </c>
      <c r="G1" s="303" t="s">
        <v>15</v>
      </c>
      <c r="H1" s="329" t="s">
        <v>2050</v>
      </c>
    </row>
    <row r="2" spans="1:182" s="293" customFormat="1" ht="29.25" customHeight="1" x14ac:dyDescent="0.2">
      <c r="A2" s="371">
        <v>45878</v>
      </c>
      <c r="B2" s="359"/>
      <c r="C2" s="326" t="s">
        <v>73</v>
      </c>
      <c r="D2" s="290"/>
      <c r="E2" s="291"/>
      <c r="F2" s="291"/>
      <c r="G2" s="292"/>
      <c r="H2" s="330"/>
    </row>
    <row r="3" spans="1:182" s="294" customFormat="1" ht="29.25" customHeight="1" x14ac:dyDescent="0.2">
      <c r="A3" s="372">
        <v>45878</v>
      </c>
      <c r="B3" s="360"/>
      <c r="C3" s="327" t="s">
        <v>70</v>
      </c>
      <c r="D3" s="283"/>
      <c r="E3" s="284"/>
      <c r="F3" s="284"/>
      <c r="G3" s="285"/>
      <c r="H3" s="331"/>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row>
    <row r="4" spans="1:182" s="298" customFormat="1" ht="29.25" customHeight="1" x14ac:dyDescent="0.2">
      <c r="A4" s="373">
        <v>45878</v>
      </c>
      <c r="B4" s="361" t="s">
        <v>71</v>
      </c>
      <c r="C4" s="365" t="s">
        <v>2015</v>
      </c>
      <c r="D4" s="307"/>
      <c r="E4" s="287"/>
      <c r="F4" s="287"/>
      <c r="G4" s="288"/>
      <c r="H4" s="332">
        <v>42</v>
      </c>
    </row>
    <row r="5" spans="1:182" s="294" customFormat="1" ht="29.25" customHeight="1" x14ac:dyDescent="0.2">
      <c r="A5" s="372">
        <f>A3+1</f>
        <v>45879</v>
      </c>
      <c r="B5" s="360"/>
      <c r="C5" s="327" t="s">
        <v>74</v>
      </c>
      <c r="D5" s="283"/>
      <c r="E5" s="284"/>
      <c r="F5" s="284"/>
      <c r="G5" s="285"/>
      <c r="H5" s="331"/>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Q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X5" s="293"/>
      <c r="FY5" s="293"/>
      <c r="FZ5" s="293"/>
    </row>
    <row r="6" spans="1:182" s="300" customFormat="1" ht="29.25" customHeight="1" x14ac:dyDescent="0.25">
      <c r="A6" s="374">
        <f>A5</f>
        <v>45879</v>
      </c>
      <c r="B6" s="362" t="s">
        <v>75</v>
      </c>
      <c r="C6" s="364" t="s">
        <v>76</v>
      </c>
      <c r="D6" s="314">
        <v>4</v>
      </c>
      <c r="E6" s="308">
        <v>0.35416666666666669</v>
      </c>
      <c r="F6" s="308">
        <v>0.52083333333333337</v>
      </c>
      <c r="G6" s="315" t="s">
        <v>43</v>
      </c>
      <c r="H6" s="333">
        <v>159</v>
      </c>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row>
    <row r="7" spans="1:182" s="300" customFormat="1" ht="101.25" customHeight="1" x14ac:dyDescent="0.25">
      <c r="A7" s="374"/>
      <c r="B7" s="348" t="s">
        <v>77</v>
      </c>
      <c r="C7" s="348"/>
      <c r="D7" s="348"/>
      <c r="E7" s="348"/>
      <c r="F7" s="348"/>
      <c r="G7" s="348"/>
      <c r="H7" s="349"/>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c r="EY7" s="317"/>
      <c r="EZ7" s="317"/>
      <c r="FA7" s="317"/>
      <c r="FB7" s="317"/>
      <c r="FC7" s="317"/>
      <c r="FD7" s="317"/>
      <c r="FE7" s="317"/>
      <c r="FF7" s="317"/>
      <c r="FG7" s="317"/>
      <c r="FH7" s="317"/>
      <c r="FI7" s="317"/>
      <c r="FJ7" s="317"/>
      <c r="FK7" s="317"/>
      <c r="FL7" s="317"/>
      <c r="FM7" s="317"/>
      <c r="FN7" s="317"/>
      <c r="FO7" s="317"/>
      <c r="FP7" s="317"/>
      <c r="FQ7" s="317"/>
      <c r="FR7" s="317"/>
      <c r="FS7" s="317"/>
      <c r="FT7" s="317"/>
      <c r="FU7" s="317"/>
      <c r="FV7" s="317"/>
      <c r="FW7" s="317"/>
      <c r="FX7" s="317"/>
      <c r="FY7" s="317"/>
      <c r="FZ7" s="317"/>
    </row>
    <row r="8" spans="1:182" s="300" customFormat="1" ht="29.25" customHeight="1" x14ac:dyDescent="0.25">
      <c r="A8" s="374">
        <f>A6</f>
        <v>45879</v>
      </c>
      <c r="B8" s="362" t="s">
        <v>78</v>
      </c>
      <c r="C8" s="364" t="s">
        <v>2038</v>
      </c>
      <c r="D8" s="314">
        <v>4</v>
      </c>
      <c r="E8" s="308">
        <v>0.39583333333333331</v>
      </c>
      <c r="F8" s="308">
        <v>0.5625</v>
      </c>
      <c r="G8" s="315" t="s">
        <v>37</v>
      </c>
      <c r="H8" s="333">
        <v>119</v>
      </c>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row>
    <row r="9" spans="1:182" s="300" customFormat="1" ht="89.25" customHeight="1" x14ac:dyDescent="0.25">
      <c r="A9" s="374"/>
      <c r="B9" s="348" t="s">
        <v>2017</v>
      </c>
      <c r="C9" s="348"/>
      <c r="D9" s="348"/>
      <c r="E9" s="348"/>
      <c r="F9" s="348"/>
      <c r="G9" s="348"/>
      <c r="H9" s="349"/>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row>
    <row r="10" spans="1:182" s="300" customFormat="1" ht="29.25" customHeight="1" x14ac:dyDescent="0.25">
      <c r="A10" s="374">
        <f t="shared" ref="A10" si="0">A8</f>
        <v>45879</v>
      </c>
      <c r="B10" s="362" t="s">
        <v>79</v>
      </c>
      <c r="C10" s="364" t="s">
        <v>2039</v>
      </c>
      <c r="D10" s="314">
        <v>3</v>
      </c>
      <c r="E10" s="308">
        <v>0.41666666666666669</v>
      </c>
      <c r="F10" s="308">
        <v>0.54166666666666663</v>
      </c>
      <c r="G10" s="315" t="s">
        <v>43</v>
      </c>
      <c r="H10" s="333">
        <v>169</v>
      </c>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row>
    <row r="11" spans="1:182" s="300" customFormat="1" ht="119.25" customHeight="1" x14ac:dyDescent="0.25">
      <c r="A11" s="374"/>
      <c r="B11" s="348" t="s">
        <v>2033</v>
      </c>
      <c r="C11" s="348"/>
      <c r="D11" s="348"/>
      <c r="E11" s="348"/>
      <c r="F11" s="348"/>
      <c r="G11" s="348"/>
      <c r="H11" s="349"/>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7"/>
      <c r="FM11" s="317"/>
      <c r="FN11" s="317"/>
      <c r="FO11" s="317"/>
      <c r="FP11" s="317"/>
      <c r="FQ11" s="317"/>
      <c r="FR11" s="317"/>
      <c r="FS11" s="317"/>
      <c r="FT11" s="317"/>
      <c r="FU11" s="317"/>
      <c r="FV11" s="317"/>
      <c r="FW11" s="317"/>
      <c r="FX11" s="317"/>
      <c r="FY11" s="317"/>
      <c r="FZ11" s="317"/>
    </row>
    <row r="12" spans="1:182" s="300" customFormat="1" ht="29.25" customHeight="1" x14ac:dyDescent="0.25">
      <c r="A12" s="374">
        <f t="shared" ref="A12" si="1">A10</f>
        <v>45879</v>
      </c>
      <c r="B12" s="362" t="s">
        <v>81</v>
      </c>
      <c r="C12" s="364" t="s">
        <v>82</v>
      </c>
      <c r="D12" s="314">
        <v>2.5</v>
      </c>
      <c r="E12" s="308">
        <v>0.41666666666666669</v>
      </c>
      <c r="F12" s="308">
        <v>0.52083333333333337</v>
      </c>
      <c r="G12" s="315" t="s">
        <v>43</v>
      </c>
      <c r="H12" s="333">
        <v>85</v>
      </c>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row>
    <row r="13" spans="1:182" s="300" customFormat="1" ht="87.75" customHeight="1" x14ac:dyDescent="0.25">
      <c r="A13" s="374"/>
      <c r="B13" s="348" t="s">
        <v>83</v>
      </c>
      <c r="C13" s="348"/>
      <c r="D13" s="348"/>
      <c r="E13" s="348"/>
      <c r="F13" s="348"/>
      <c r="G13" s="348"/>
      <c r="H13" s="349"/>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row>
    <row r="14" spans="1:182" s="300" customFormat="1" ht="29.25" customHeight="1" x14ac:dyDescent="0.25">
      <c r="A14" s="374">
        <f t="shared" ref="A14" si="2">A12</f>
        <v>45879</v>
      </c>
      <c r="B14" s="362" t="s">
        <v>84</v>
      </c>
      <c r="C14" s="364" t="s">
        <v>2040</v>
      </c>
      <c r="D14" s="314">
        <v>4</v>
      </c>
      <c r="E14" s="308">
        <v>0.39583333333333331</v>
      </c>
      <c r="F14" s="308">
        <v>0.5625</v>
      </c>
      <c r="G14" s="315" t="s">
        <v>43</v>
      </c>
      <c r="H14" s="333">
        <v>115</v>
      </c>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row>
    <row r="15" spans="1:182" s="300" customFormat="1" ht="105" customHeight="1" x14ac:dyDescent="0.25">
      <c r="A15" s="374"/>
      <c r="B15" s="350" t="s">
        <v>85</v>
      </c>
      <c r="C15" s="350"/>
      <c r="D15" s="350"/>
      <c r="E15" s="350"/>
      <c r="F15" s="350"/>
      <c r="G15" s="350"/>
      <c r="H15" s="351"/>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row>
    <row r="16" spans="1:182" s="294" customFormat="1" ht="29.25" customHeight="1" x14ac:dyDescent="0.2">
      <c r="A16" s="372">
        <f>A5+1</f>
        <v>45880</v>
      </c>
      <c r="B16" s="360"/>
      <c r="C16" s="327" t="s">
        <v>86</v>
      </c>
      <c r="D16" s="283"/>
      <c r="E16" s="284"/>
      <c r="F16" s="284"/>
      <c r="G16" s="285"/>
      <c r="H16" s="331"/>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row>
    <row r="17" spans="1:182" s="296" customFormat="1" ht="29.25" customHeight="1" x14ac:dyDescent="0.2">
      <c r="A17" s="375">
        <f>A16</f>
        <v>45880</v>
      </c>
      <c r="B17" s="361" t="s">
        <v>87</v>
      </c>
      <c r="C17" s="365" t="s">
        <v>2041</v>
      </c>
      <c r="D17" s="289">
        <v>4</v>
      </c>
      <c r="E17" s="306">
        <v>0.41666666666666669</v>
      </c>
      <c r="F17" s="306">
        <v>0.60416666666666663</v>
      </c>
      <c r="G17" s="286" t="s">
        <v>37</v>
      </c>
      <c r="H17" s="334">
        <v>69</v>
      </c>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c r="FN17" s="293"/>
      <c r="FO17" s="293"/>
      <c r="FP17" s="293"/>
      <c r="FQ17" s="293"/>
      <c r="FR17" s="293"/>
      <c r="FS17" s="293"/>
      <c r="FT17" s="293"/>
      <c r="FU17" s="293"/>
      <c r="FV17" s="293"/>
      <c r="FW17" s="293"/>
      <c r="FX17" s="293"/>
      <c r="FY17" s="293"/>
      <c r="FZ17" s="293"/>
    </row>
    <row r="18" spans="1:182" s="296" customFormat="1" ht="87.75" customHeight="1" x14ac:dyDescent="0.2">
      <c r="A18" s="375"/>
      <c r="B18" s="341" t="s">
        <v>88</v>
      </c>
      <c r="C18" s="341"/>
      <c r="D18" s="341"/>
      <c r="E18" s="341"/>
      <c r="F18" s="341"/>
      <c r="G18" s="341"/>
      <c r="H18" s="342"/>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c r="FN18" s="293"/>
      <c r="FO18" s="293"/>
      <c r="FP18" s="293"/>
      <c r="FQ18" s="293"/>
      <c r="FR18" s="293"/>
      <c r="FS18" s="293"/>
      <c r="FT18" s="293"/>
      <c r="FU18" s="293"/>
      <c r="FV18" s="293"/>
      <c r="FW18" s="293"/>
      <c r="FX18" s="293"/>
      <c r="FY18" s="293"/>
      <c r="FZ18" s="293"/>
    </row>
    <row r="19" spans="1:182" s="296" customFormat="1" ht="29.25" customHeight="1" x14ac:dyDescent="0.2">
      <c r="A19" s="375">
        <f>A17</f>
        <v>45880</v>
      </c>
      <c r="B19" s="361" t="s">
        <v>89</v>
      </c>
      <c r="C19" s="365" t="s">
        <v>2047</v>
      </c>
      <c r="D19" s="289">
        <v>5.25</v>
      </c>
      <c r="E19" s="306">
        <v>0.375</v>
      </c>
      <c r="F19" s="306">
        <v>0.61458333333333337</v>
      </c>
      <c r="G19" s="286" t="s">
        <v>37</v>
      </c>
      <c r="H19" s="334">
        <v>95</v>
      </c>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c r="FN19" s="293"/>
      <c r="FO19" s="293"/>
      <c r="FP19" s="293"/>
      <c r="FQ19" s="293"/>
      <c r="FR19" s="293"/>
      <c r="FS19" s="293"/>
      <c r="FT19" s="293"/>
      <c r="FU19" s="293"/>
      <c r="FV19" s="293"/>
      <c r="FW19" s="293"/>
      <c r="FX19" s="293"/>
      <c r="FY19" s="293"/>
      <c r="FZ19" s="293"/>
    </row>
    <row r="20" spans="1:182" s="296" customFormat="1" ht="180.75" customHeight="1" x14ac:dyDescent="0.2">
      <c r="A20" s="375"/>
      <c r="B20" s="341" t="s">
        <v>2018</v>
      </c>
      <c r="C20" s="341"/>
      <c r="D20" s="341"/>
      <c r="E20" s="341"/>
      <c r="F20" s="341"/>
      <c r="G20" s="341"/>
      <c r="H20" s="342"/>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293"/>
      <c r="EC20" s="293"/>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293"/>
      <c r="FC20" s="293"/>
      <c r="FD20" s="293"/>
      <c r="FE20" s="293"/>
      <c r="FF20" s="293"/>
      <c r="FG20" s="293"/>
      <c r="FH20" s="293"/>
      <c r="FI20" s="293"/>
      <c r="FJ20" s="293"/>
      <c r="FK20" s="293"/>
      <c r="FL20" s="293"/>
      <c r="FM20" s="293"/>
      <c r="FN20" s="293"/>
      <c r="FO20" s="293"/>
      <c r="FP20" s="293"/>
      <c r="FQ20" s="293"/>
      <c r="FR20" s="293"/>
      <c r="FS20" s="293"/>
      <c r="FT20" s="293"/>
      <c r="FU20" s="293"/>
      <c r="FV20" s="293"/>
      <c r="FW20" s="293"/>
      <c r="FX20" s="293"/>
      <c r="FY20" s="293"/>
      <c r="FZ20" s="293"/>
    </row>
    <row r="21" spans="1:182" s="296" customFormat="1" ht="29.25" customHeight="1" x14ac:dyDescent="0.2">
      <c r="A21" s="375">
        <f>A19</f>
        <v>45880</v>
      </c>
      <c r="B21" s="361" t="s">
        <v>90</v>
      </c>
      <c r="C21" s="365" t="s">
        <v>2046</v>
      </c>
      <c r="D21" s="289">
        <v>7.5</v>
      </c>
      <c r="E21" s="306">
        <v>0.375</v>
      </c>
      <c r="F21" s="306">
        <v>0.6875</v>
      </c>
      <c r="G21" s="286" t="s">
        <v>42</v>
      </c>
      <c r="H21" s="334">
        <v>115</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3"/>
      <c r="DL21" s="293"/>
      <c r="DM21" s="293"/>
      <c r="DN21" s="293"/>
      <c r="DO21" s="293"/>
      <c r="DP21" s="293"/>
      <c r="DQ21" s="293"/>
      <c r="DR21" s="293"/>
      <c r="DS21" s="293"/>
      <c r="DT21" s="293"/>
      <c r="DU21" s="293"/>
      <c r="DV21" s="293"/>
      <c r="DW21" s="293"/>
      <c r="DX21" s="293"/>
      <c r="DY21" s="293"/>
      <c r="DZ21" s="293"/>
      <c r="EA21" s="293"/>
      <c r="EB21" s="293"/>
      <c r="EC21" s="293"/>
      <c r="ED21" s="293"/>
      <c r="EE21" s="293"/>
      <c r="EF21" s="293"/>
      <c r="EG21" s="293"/>
      <c r="EH21" s="293"/>
      <c r="EI21" s="293"/>
      <c r="EJ21" s="293"/>
      <c r="EK21" s="293"/>
      <c r="EL21" s="293"/>
      <c r="EM21" s="293"/>
      <c r="EN21" s="293"/>
      <c r="EO21" s="293"/>
      <c r="EP21" s="293"/>
      <c r="EQ21" s="293"/>
      <c r="ER21" s="293"/>
      <c r="ES21" s="293"/>
      <c r="ET21" s="293"/>
      <c r="EU21" s="293"/>
      <c r="EV21" s="293"/>
      <c r="EW21" s="293"/>
      <c r="EX21" s="293"/>
      <c r="EY21" s="293"/>
      <c r="EZ21" s="293"/>
      <c r="FA21" s="293"/>
      <c r="FB21" s="293"/>
      <c r="FC21" s="293"/>
      <c r="FD21" s="293"/>
      <c r="FE21" s="293"/>
      <c r="FF21" s="293"/>
      <c r="FG21" s="293"/>
      <c r="FH21" s="293"/>
      <c r="FI21" s="293"/>
      <c r="FJ21" s="293"/>
      <c r="FK21" s="293"/>
      <c r="FL21" s="293"/>
      <c r="FM21" s="293"/>
      <c r="FN21" s="293"/>
      <c r="FO21" s="293"/>
      <c r="FP21" s="293"/>
      <c r="FQ21" s="293"/>
      <c r="FR21" s="293"/>
      <c r="FS21" s="293"/>
      <c r="FT21" s="293"/>
      <c r="FU21" s="293"/>
      <c r="FV21" s="293"/>
      <c r="FW21" s="293"/>
      <c r="FX21" s="293"/>
      <c r="FY21" s="293"/>
      <c r="FZ21" s="293"/>
    </row>
    <row r="22" spans="1:182" s="296" customFormat="1" ht="93.75" customHeight="1" x14ac:dyDescent="0.2">
      <c r="A22" s="375"/>
      <c r="B22" s="347" t="s">
        <v>2035</v>
      </c>
      <c r="C22" s="347"/>
      <c r="D22" s="347"/>
      <c r="E22" s="347"/>
      <c r="F22" s="347"/>
      <c r="G22" s="347"/>
      <c r="H22" s="347"/>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row>
    <row r="23" spans="1:182" s="309" customFormat="1" ht="29.25" customHeight="1" x14ac:dyDescent="0.25">
      <c r="A23" s="373">
        <f>A21</f>
        <v>45880</v>
      </c>
      <c r="B23" s="324" t="s">
        <v>91</v>
      </c>
      <c r="C23" s="366" t="s">
        <v>2044</v>
      </c>
      <c r="D23" s="312">
        <v>4</v>
      </c>
      <c r="E23" s="310">
        <v>0.41666666666666669</v>
      </c>
      <c r="F23" s="310">
        <v>0.58333333333333337</v>
      </c>
      <c r="G23" s="311" t="s">
        <v>43</v>
      </c>
      <c r="H23" s="335">
        <v>95</v>
      </c>
    </row>
    <row r="24" spans="1:182" s="309" customFormat="1" ht="87.75" customHeight="1" x14ac:dyDescent="0.25">
      <c r="A24" s="373"/>
      <c r="B24" s="345" t="s">
        <v>92</v>
      </c>
      <c r="C24" s="345"/>
      <c r="D24" s="345"/>
      <c r="E24" s="345"/>
      <c r="F24" s="345"/>
      <c r="G24" s="345"/>
      <c r="H24" s="346"/>
    </row>
    <row r="25" spans="1:182" s="313" customFormat="1" ht="29.25" customHeight="1" x14ac:dyDescent="0.2">
      <c r="A25" s="376">
        <f>A23</f>
        <v>45880</v>
      </c>
      <c r="B25" s="352" t="s">
        <v>2016</v>
      </c>
      <c r="C25" s="367" t="s">
        <v>2045</v>
      </c>
      <c r="D25" s="353">
        <v>4</v>
      </c>
      <c r="E25" s="354">
        <v>0.79166666666666663</v>
      </c>
      <c r="F25" s="354">
        <v>0.95833333333333337</v>
      </c>
      <c r="G25" s="355" t="s">
        <v>43</v>
      </c>
      <c r="H25" s="356" t="s">
        <v>2036</v>
      </c>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6"/>
      <c r="DS25" s="316"/>
      <c r="DT25" s="316"/>
      <c r="DU25" s="316"/>
      <c r="DV25" s="316"/>
      <c r="DW25" s="316"/>
      <c r="DX25" s="316"/>
      <c r="DY25" s="316"/>
      <c r="DZ25" s="316"/>
      <c r="EA25" s="316"/>
      <c r="EB25" s="316"/>
      <c r="EC25" s="316"/>
      <c r="ED25" s="316"/>
      <c r="EE25" s="316"/>
      <c r="EF25" s="316"/>
      <c r="EG25" s="316"/>
      <c r="EH25" s="316"/>
      <c r="EI25" s="316"/>
      <c r="EJ25" s="316"/>
      <c r="EK25" s="316"/>
      <c r="EL25" s="316"/>
      <c r="EM25" s="316"/>
      <c r="EN25" s="316"/>
      <c r="EO25" s="316"/>
      <c r="EP25" s="316"/>
      <c r="EQ25" s="316"/>
      <c r="ER25" s="316"/>
      <c r="ES25" s="316"/>
      <c r="ET25" s="316"/>
      <c r="EU25" s="316"/>
      <c r="EV25" s="316"/>
      <c r="EW25" s="316"/>
      <c r="EX25" s="316"/>
      <c r="EY25" s="316"/>
      <c r="EZ25" s="316"/>
      <c r="FA25" s="316"/>
      <c r="FB25" s="316"/>
      <c r="FC25" s="316"/>
      <c r="FD25" s="316"/>
      <c r="FE25" s="316"/>
      <c r="FF25" s="316"/>
      <c r="FG25" s="316"/>
      <c r="FH25" s="316"/>
      <c r="FI25" s="316"/>
      <c r="FJ25" s="316"/>
      <c r="FK25" s="316"/>
      <c r="FL25" s="316"/>
      <c r="FM25" s="316"/>
      <c r="FN25" s="316"/>
      <c r="FO25" s="316"/>
      <c r="FP25" s="316"/>
      <c r="FQ25" s="316"/>
      <c r="FR25" s="316"/>
      <c r="FS25" s="316"/>
      <c r="FT25" s="316"/>
      <c r="FU25" s="316"/>
      <c r="FV25" s="316"/>
      <c r="FW25" s="316"/>
      <c r="FX25" s="316"/>
      <c r="FY25" s="316"/>
      <c r="FZ25" s="316"/>
    </row>
    <row r="26" spans="1:182" s="313" customFormat="1" ht="90" customHeight="1" x14ac:dyDescent="0.2">
      <c r="A26" s="376"/>
      <c r="B26" s="357" t="s">
        <v>2048</v>
      </c>
      <c r="C26" s="357"/>
      <c r="D26" s="357"/>
      <c r="E26" s="357"/>
      <c r="F26" s="357"/>
      <c r="G26" s="357"/>
      <c r="H26" s="357"/>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c r="FO26" s="316"/>
      <c r="FP26" s="316"/>
      <c r="FQ26" s="316"/>
      <c r="FR26" s="316"/>
      <c r="FS26" s="316"/>
      <c r="FT26" s="316"/>
      <c r="FU26" s="316"/>
      <c r="FV26" s="316"/>
      <c r="FW26" s="316"/>
      <c r="FX26" s="316"/>
      <c r="FY26" s="316"/>
      <c r="FZ26" s="316"/>
    </row>
    <row r="27" spans="1:182" s="294" customFormat="1" ht="29.25" customHeight="1" x14ac:dyDescent="0.2">
      <c r="A27" s="372">
        <f>A16+1</f>
        <v>45881</v>
      </c>
      <c r="B27" s="360"/>
      <c r="C27" s="327" t="s">
        <v>93</v>
      </c>
      <c r="D27" s="283"/>
      <c r="E27" s="284"/>
      <c r="F27" s="284"/>
      <c r="G27" s="285"/>
      <c r="H27" s="331"/>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93"/>
      <c r="EC27" s="293"/>
      <c r="ED27" s="293"/>
      <c r="EE27" s="293"/>
      <c r="EF27" s="293"/>
      <c r="EG27" s="293"/>
      <c r="EH27" s="293"/>
      <c r="EI27" s="293"/>
      <c r="EJ27" s="293"/>
      <c r="EK27" s="293"/>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3"/>
      <c r="FJ27" s="293"/>
      <c r="FK27" s="293"/>
      <c r="FL27" s="293"/>
      <c r="FM27" s="293"/>
      <c r="FN27" s="293"/>
      <c r="FO27" s="293"/>
      <c r="FP27" s="293"/>
      <c r="FQ27" s="293"/>
      <c r="FR27" s="293"/>
      <c r="FS27" s="293"/>
      <c r="FT27" s="293"/>
      <c r="FU27" s="293"/>
      <c r="FV27" s="293"/>
      <c r="FW27" s="293"/>
      <c r="FX27" s="293"/>
      <c r="FY27" s="293"/>
      <c r="FZ27" s="293"/>
    </row>
    <row r="28" spans="1:182" s="301" customFormat="1" ht="29.25" customHeight="1" x14ac:dyDescent="0.2">
      <c r="A28" s="375">
        <f>A27</f>
        <v>45881</v>
      </c>
      <c r="B28" s="361" t="s">
        <v>94</v>
      </c>
      <c r="C28" s="365" t="s">
        <v>95</v>
      </c>
      <c r="D28" s="289">
        <v>4</v>
      </c>
      <c r="E28" s="306">
        <v>0.375</v>
      </c>
      <c r="F28" s="306">
        <v>0.54166666666666663</v>
      </c>
      <c r="G28" s="286" t="s">
        <v>60</v>
      </c>
      <c r="H28" s="334">
        <v>135</v>
      </c>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c r="FO28" s="316"/>
      <c r="FP28" s="316"/>
      <c r="FQ28" s="316"/>
      <c r="FR28" s="316"/>
      <c r="FS28" s="316"/>
      <c r="FT28" s="316"/>
      <c r="FU28" s="316"/>
      <c r="FV28" s="316"/>
      <c r="FW28" s="316"/>
      <c r="FX28" s="316"/>
      <c r="FY28" s="316"/>
      <c r="FZ28" s="316"/>
    </row>
    <row r="29" spans="1:182" s="301" customFormat="1" ht="87" customHeight="1" x14ac:dyDescent="0.2">
      <c r="A29" s="375"/>
      <c r="B29" s="341" t="s">
        <v>2019</v>
      </c>
      <c r="C29" s="341"/>
      <c r="D29" s="341"/>
      <c r="E29" s="341"/>
      <c r="F29" s="341"/>
      <c r="G29" s="341"/>
      <c r="H29" s="342"/>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row>
    <row r="30" spans="1:182" s="301" customFormat="1" ht="29.25" customHeight="1" x14ac:dyDescent="0.2">
      <c r="A30" s="375">
        <f t="shared" ref="A30" si="3">A28</f>
        <v>45881</v>
      </c>
      <c r="B30" s="361" t="s">
        <v>96</v>
      </c>
      <c r="C30" s="365" t="s">
        <v>97</v>
      </c>
      <c r="D30" s="289">
        <v>3</v>
      </c>
      <c r="E30" s="306">
        <v>0.35416666666666669</v>
      </c>
      <c r="F30" s="306">
        <v>0.47916666666666669</v>
      </c>
      <c r="G30" s="286" t="s">
        <v>37</v>
      </c>
      <c r="H30" s="334">
        <v>99</v>
      </c>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316"/>
      <c r="DS30" s="316"/>
      <c r="DT30" s="316"/>
      <c r="DU30" s="316"/>
      <c r="DV30" s="316"/>
      <c r="DW30" s="316"/>
      <c r="DX30" s="316"/>
      <c r="DY30" s="316"/>
      <c r="DZ30" s="316"/>
      <c r="EA30" s="316"/>
      <c r="EB30" s="316"/>
      <c r="EC30" s="316"/>
      <c r="ED30" s="316"/>
      <c r="EE30" s="316"/>
      <c r="EF30" s="316"/>
      <c r="EG30" s="316"/>
      <c r="EH30" s="316"/>
      <c r="EI30" s="316"/>
      <c r="EJ30" s="316"/>
      <c r="EK30" s="316"/>
      <c r="EL30" s="316"/>
      <c r="EM30" s="316"/>
      <c r="EN30" s="316"/>
      <c r="EO30" s="316"/>
      <c r="EP30" s="316"/>
      <c r="EQ30" s="316"/>
      <c r="ER30" s="316"/>
      <c r="ES30" s="316"/>
      <c r="ET30" s="316"/>
      <c r="EU30" s="316"/>
      <c r="EV30" s="316"/>
      <c r="EW30" s="316"/>
      <c r="EX30" s="316"/>
      <c r="EY30" s="316"/>
      <c r="EZ30" s="316"/>
      <c r="FA30" s="316"/>
      <c r="FB30" s="316"/>
      <c r="FC30" s="316"/>
      <c r="FD30" s="316"/>
      <c r="FE30" s="316"/>
      <c r="FF30" s="316"/>
      <c r="FG30" s="316"/>
      <c r="FH30" s="316"/>
      <c r="FI30" s="316"/>
      <c r="FJ30" s="316"/>
      <c r="FK30" s="316"/>
      <c r="FL30" s="316"/>
      <c r="FM30" s="316"/>
      <c r="FN30" s="316"/>
      <c r="FO30" s="316"/>
      <c r="FP30" s="316"/>
      <c r="FQ30" s="316"/>
      <c r="FR30" s="316"/>
      <c r="FS30" s="316"/>
      <c r="FT30" s="316"/>
      <c r="FU30" s="316"/>
      <c r="FV30" s="316"/>
      <c r="FW30" s="316"/>
      <c r="FX30" s="316"/>
      <c r="FY30" s="316"/>
      <c r="FZ30" s="316"/>
    </row>
    <row r="31" spans="1:182" s="301" customFormat="1" ht="121.5" customHeight="1" x14ac:dyDescent="0.2">
      <c r="A31" s="375"/>
      <c r="B31" s="341" t="s">
        <v>2020</v>
      </c>
      <c r="C31" s="341"/>
      <c r="D31" s="341"/>
      <c r="E31" s="341"/>
      <c r="F31" s="341"/>
      <c r="G31" s="341"/>
      <c r="H31" s="342"/>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c r="FO31" s="316"/>
      <c r="FP31" s="316"/>
      <c r="FQ31" s="316"/>
      <c r="FR31" s="316"/>
      <c r="FS31" s="316"/>
      <c r="FT31" s="316"/>
      <c r="FU31" s="316"/>
      <c r="FV31" s="316"/>
      <c r="FW31" s="316"/>
      <c r="FX31" s="316"/>
      <c r="FY31" s="316"/>
      <c r="FZ31" s="316"/>
    </row>
    <row r="32" spans="1:182" s="301" customFormat="1" ht="29.25" customHeight="1" x14ac:dyDescent="0.2">
      <c r="A32" s="375">
        <f t="shared" ref="A32" si="4">A30</f>
        <v>45881</v>
      </c>
      <c r="B32" s="361" t="s">
        <v>98</v>
      </c>
      <c r="C32" s="365" t="s">
        <v>99</v>
      </c>
      <c r="D32" s="289">
        <v>2.5</v>
      </c>
      <c r="E32" s="306">
        <v>0.35416666666666669</v>
      </c>
      <c r="F32" s="306">
        <v>0.45833333333333331</v>
      </c>
      <c r="G32" s="286" t="s">
        <v>37</v>
      </c>
      <c r="H32" s="334">
        <v>115</v>
      </c>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c r="DS32" s="316"/>
      <c r="DT32" s="316"/>
      <c r="DU32" s="316"/>
      <c r="DV32" s="316"/>
      <c r="DW32" s="316"/>
      <c r="DX32" s="316"/>
      <c r="DY32" s="316"/>
      <c r="DZ32" s="316"/>
      <c r="EA32" s="316"/>
      <c r="EB32" s="316"/>
      <c r="EC32" s="316"/>
      <c r="ED32" s="316"/>
      <c r="EE32" s="316"/>
      <c r="EF32" s="316"/>
      <c r="EG32" s="316"/>
      <c r="EH32" s="316"/>
      <c r="EI32" s="316"/>
      <c r="EJ32" s="316"/>
      <c r="EK32" s="316"/>
      <c r="EL32" s="316"/>
      <c r="EM32" s="316"/>
      <c r="EN32" s="316"/>
      <c r="EO32" s="316"/>
      <c r="EP32" s="316"/>
      <c r="EQ32" s="316"/>
      <c r="ER32" s="316"/>
      <c r="ES32" s="316"/>
      <c r="ET32" s="316"/>
      <c r="EU32" s="316"/>
      <c r="EV32" s="316"/>
      <c r="EW32" s="316"/>
      <c r="EX32" s="316"/>
      <c r="EY32" s="316"/>
      <c r="EZ32" s="316"/>
      <c r="FA32" s="316"/>
      <c r="FB32" s="316"/>
      <c r="FC32" s="316"/>
      <c r="FD32" s="316"/>
      <c r="FE32" s="316"/>
      <c r="FF32" s="316"/>
      <c r="FG32" s="316"/>
      <c r="FH32" s="316"/>
      <c r="FI32" s="316"/>
      <c r="FJ32" s="316"/>
      <c r="FK32" s="316"/>
      <c r="FL32" s="316"/>
      <c r="FM32" s="316"/>
      <c r="FN32" s="316"/>
      <c r="FO32" s="316"/>
      <c r="FP32" s="316"/>
      <c r="FQ32" s="316"/>
      <c r="FR32" s="316"/>
      <c r="FS32" s="316"/>
      <c r="FT32" s="316"/>
      <c r="FU32" s="316"/>
      <c r="FV32" s="316"/>
      <c r="FW32" s="316"/>
      <c r="FX32" s="316"/>
      <c r="FY32" s="316"/>
      <c r="FZ32" s="316"/>
    </row>
    <row r="33" spans="1:182" s="301" customFormat="1" ht="127.5" customHeight="1" x14ac:dyDescent="0.2">
      <c r="A33" s="375"/>
      <c r="B33" s="341" t="s">
        <v>2021</v>
      </c>
      <c r="C33" s="341"/>
      <c r="D33" s="341"/>
      <c r="E33" s="341"/>
      <c r="F33" s="341"/>
      <c r="G33" s="341"/>
      <c r="H33" s="342"/>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316"/>
      <c r="DS33" s="316"/>
      <c r="DT33" s="316"/>
      <c r="DU33" s="316"/>
      <c r="DV33" s="316"/>
      <c r="DW33" s="316"/>
      <c r="DX33" s="316"/>
      <c r="DY33" s="316"/>
      <c r="DZ33" s="316"/>
      <c r="EA33" s="316"/>
      <c r="EB33" s="316"/>
      <c r="EC33" s="316"/>
      <c r="ED33" s="316"/>
      <c r="EE33" s="316"/>
      <c r="EF33" s="316"/>
      <c r="EG33" s="316"/>
      <c r="EH33" s="316"/>
      <c r="EI33" s="316"/>
      <c r="EJ33" s="316"/>
      <c r="EK33" s="316"/>
      <c r="EL33" s="316"/>
      <c r="EM33" s="316"/>
      <c r="EN33" s="316"/>
      <c r="EO33" s="316"/>
      <c r="EP33" s="316"/>
      <c r="EQ33" s="316"/>
      <c r="ER33" s="316"/>
      <c r="ES33" s="316"/>
      <c r="ET33" s="316"/>
      <c r="EU33" s="316"/>
      <c r="EV33" s="316"/>
      <c r="EW33" s="316"/>
      <c r="EX33" s="316"/>
      <c r="EY33" s="316"/>
      <c r="EZ33" s="316"/>
      <c r="FA33" s="316"/>
      <c r="FB33" s="316"/>
      <c r="FC33" s="316"/>
      <c r="FD33" s="316"/>
      <c r="FE33" s="316"/>
      <c r="FF33" s="316"/>
      <c r="FG33" s="316"/>
      <c r="FH33" s="316"/>
      <c r="FI33" s="316"/>
      <c r="FJ33" s="316"/>
      <c r="FK33" s="316"/>
      <c r="FL33" s="316"/>
      <c r="FM33" s="316"/>
      <c r="FN33" s="316"/>
      <c r="FO33" s="316"/>
      <c r="FP33" s="316"/>
      <c r="FQ33" s="316"/>
      <c r="FR33" s="316"/>
      <c r="FS33" s="316"/>
      <c r="FT33" s="316"/>
      <c r="FU33" s="316"/>
      <c r="FV33" s="316"/>
      <c r="FW33" s="316"/>
      <c r="FX33" s="316"/>
      <c r="FY33" s="316"/>
      <c r="FZ33" s="316"/>
    </row>
    <row r="34" spans="1:182" s="301" customFormat="1" ht="29.25" customHeight="1" x14ac:dyDescent="0.2">
      <c r="A34" s="375">
        <f t="shared" ref="A34" si="5">A32</f>
        <v>45881</v>
      </c>
      <c r="B34" s="361" t="s">
        <v>100</v>
      </c>
      <c r="C34" s="365" t="s">
        <v>101</v>
      </c>
      <c r="D34" s="289">
        <v>3</v>
      </c>
      <c r="E34" s="306">
        <v>0.375</v>
      </c>
      <c r="F34" s="306">
        <v>0.5</v>
      </c>
      <c r="G34" s="286" t="s">
        <v>43</v>
      </c>
      <c r="H34" s="334">
        <v>125</v>
      </c>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c r="DS34" s="316"/>
      <c r="DT34" s="316"/>
      <c r="DU34" s="316"/>
      <c r="DV34" s="316"/>
      <c r="DW34" s="316"/>
      <c r="DX34" s="316"/>
      <c r="DY34" s="316"/>
      <c r="DZ34" s="316"/>
      <c r="EA34" s="316"/>
      <c r="EB34" s="316"/>
      <c r="EC34" s="316"/>
      <c r="ED34" s="316"/>
      <c r="EE34" s="316"/>
      <c r="EF34" s="316"/>
      <c r="EG34" s="316"/>
      <c r="EH34" s="316"/>
      <c r="EI34" s="316"/>
      <c r="EJ34" s="316"/>
      <c r="EK34" s="316"/>
      <c r="EL34" s="316"/>
      <c r="EM34" s="316"/>
      <c r="EN34" s="316"/>
      <c r="EO34" s="316"/>
      <c r="EP34" s="316"/>
      <c r="EQ34" s="316"/>
      <c r="ER34" s="316"/>
      <c r="ES34" s="316"/>
      <c r="ET34" s="316"/>
      <c r="EU34" s="316"/>
      <c r="EV34" s="316"/>
      <c r="EW34" s="316"/>
      <c r="EX34" s="316"/>
      <c r="EY34" s="316"/>
      <c r="EZ34" s="316"/>
      <c r="FA34" s="316"/>
      <c r="FB34" s="316"/>
      <c r="FC34" s="316"/>
      <c r="FD34" s="316"/>
      <c r="FE34" s="316"/>
      <c r="FF34" s="316"/>
      <c r="FG34" s="316"/>
      <c r="FH34" s="316"/>
      <c r="FI34" s="316"/>
      <c r="FJ34" s="316"/>
      <c r="FK34" s="316"/>
      <c r="FL34" s="316"/>
      <c r="FM34" s="316"/>
      <c r="FN34" s="316"/>
      <c r="FO34" s="316"/>
      <c r="FP34" s="316"/>
      <c r="FQ34" s="316"/>
      <c r="FR34" s="316"/>
      <c r="FS34" s="316"/>
      <c r="FT34" s="316"/>
      <c r="FU34" s="316"/>
      <c r="FV34" s="316"/>
      <c r="FW34" s="316"/>
      <c r="FX34" s="316"/>
      <c r="FY34" s="316"/>
      <c r="FZ34" s="316"/>
    </row>
    <row r="35" spans="1:182" s="301" customFormat="1" ht="117.75" customHeight="1" x14ac:dyDescent="0.2">
      <c r="A35" s="375"/>
      <c r="B35" s="341" t="s">
        <v>2022</v>
      </c>
      <c r="C35" s="341"/>
      <c r="D35" s="341"/>
      <c r="E35" s="341"/>
      <c r="F35" s="341"/>
      <c r="G35" s="341"/>
      <c r="H35" s="342"/>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c r="DV35" s="316"/>
      <c r="DW35" s="316"/>
      <c r="DX35" s="316"/>
      <c r="DY35" s="316"/>
      <c r="DZ35" s="316"/>
      <c r="EA35" s="316"/>
      <c r="EB35" s="316"/>
      <c r="EC35" s="316"/>
      <c r="ED35" s="316"/>
      <c r="EE35" s="316"/>
      <c r="EF35" s="316"/>
      <c r="EG35" s="316"/>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c r="FO35" s="316"/>
      <c r="FP35" s="316"/>
      <c r="FQ35" s="316"/>
      <c r="FR35" s="316"/>
      <c r="FS35" s="316"/>
      <c r="FT35" s="316"/>
      <c r="FU35" s="316"/>
      <c r="FV35" s="316"/>
      <c r="FW35" s="316"/>
      <c r="FX35" s="316"/>
      <c r="FY35" s="316"/>
      <c r="FZ35" s="316"/>
    </row>
    <row r="36" spans="1:182" s="294" customFormat="1" ht="29.25" customHeight="1" x14ac:dyDescent="0.2">
      <c r="A36" s="372">
        <f>A27+1</f>
        <v>45882</v>
      </c>
      <c r="B36" s="360"/>
      <c r="C36" s="327" t="s">
        <v>102</v>
      </c>
      <c r="D36" s="283"/>
      <c r="E36" s="284"/>
      <c r="F36" s="284"/>
      <c r="G36" s="285"/>
      <c r="H36" s="331"/>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293"/>
      <c r="DQ36" s="293"/>
      <c r="DR36" s="293"/>
      <c r="DS36" s="293"/>
      <c r="DT36" s="293"/>
      <c r="DU36" s="293"/>
      <c r="DV36" s="293"/>
      <c r="DW36" s="293"/>
      <c r="DX36" s="293"/>
      <c r="DY36" s="293"/>
      <c r="DZ36" s="293"/>
      <c r="EA36" s="293"/>
      <c r="EB36" s="293"/>
      <c r="EC36" s="293"/>
      <c r="ED36" s="293"/>
      <c r="EE36" s="293"/>
      <c r="EF36" s="293"/>
      <c r="EG36" s="293"/>
      <c r="EH36" s="293"/>
      <c r="EI36" s="293"/>
      <c r="EJ36" s="293"/>
      <c r="EK36" s="293"/>
      <c r="EL36" s="293"/>
      <c r="EM36" s="293"/>
      <c r="EN36" s="293"/>
      <c r="EO36" s="293"/>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3"/>
    </row>
    <row r="37" spans="1:182" s="297" customFormat="1" ht="29.25" customHeight="1" x14ac:dyDescent="0.25">
      <c r="A37" s="373">
        <f>A36</f>
        <v>45882</v>
      </c>
      <c r="B37" s="361" t="s">
        <v>103</v>
      </c>
      <c r="C37" s="365" t="s">
        <v>104</v>
      </c>
      <c r="D37" s="307">
        <v>3.5</v>
      </c>
      <c r="E37" s="287">
        <v>0.36458333333333331</v>
      </c>
      <c r="F37" s="287">
        <v>0.51041666666666663</v>
      </c>
      <c r="G37" s="288" t="s">
        <v>37</v>
      </c>
      <c r="H37" s="332">
        <v>135</v>
      </c>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row>
    <row r="38" spans="1:182" s="297" customFormat="1" ht="180.75" customHeight="1" x14ac:dyDescent="0.25">
      <c r="A38" s="373"/>
      <c r="B38" s="343" t="s">
        <v>2023</v>
      </c>
      <c r="C38" s="343"/>
      <c r="D38" s="343"/>
      <c r="E38" s="343"/>
      <c r="F38" s="343"/>
      <c r="G38" s="343"/>
      <c r="H38" s="344"/>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row>
    <row r="39" spans="1:182" s="297" customFormat="1" ht="29.25" customHeight="1" x14ac:dyDescent="0.25">
      <c r="A39" s="373">
        <f>A37</f>
        <v>45882</v>
      </c>
      <c r="B39" s="361" t="s">
        <v>105</v>
      </c>
      <c r="C39" s="365" t="s">
        <v>106</v>
      </c>
      <c r="D39" s="307">
        <v>4</v>
      </c>
      <c r="E39" s="287">
        <v>0.35416666666666669</v>
      </c>
      <c r="F39" s="287">
        <v>0.52083333333333337</v>
      </c>
      <c r="G39" s="288" t="s">
        <v>37</v>
      </c>
      <c r="H39" s="332">
        <v>119</v>
      </c>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row>
    <row r="40" spans="1:182" s="297" customFormat="1" ht="117" customHeight="1" x14ac:dyDescent="0.25">
      <c r="A40" s="373"/>
      <c r="B40" s="343" t="s">
        <v>2024</v>
      </c>
      <c r="C40" s="343"/>
      <c r="D40" s="343"/>
      <c r="E40" s="343"/>
      <c r="F40" s="343"/>
      <c r="G40" s="343"/>
      <c r="H40" s="344"/>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row>
    <row r="41" spans="1:182" s="297" customFormat="1" ht="29.25" customHeight="1" x14ac:dyDescent="0.25">
      <c r="A41" s="373">
        <f>A39</f>
        <v>45882</v>
      </c>
      <c r="B41" s="361" t="s">
        <v>107</v>
      </c>
      <c r="C41" s="365" t="s">
        <v>2043</v>
      </c>
      <c r="D41" s="307">
        <v>4</v>
      </c>
      <c r="E41" s="287">
        <v>0.39583333333333331</v>
      </c>
      <c r="F41" s="287">
        <v>0.5625</v>
      </c>
      <c r="G41" s="288" t="s">
        <v>37</v>
      </c>
      <c r="H41" s="332">
        <v>255</v>
      </c>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row>
    <row r="42" spans="1:182" s="297" customFormat="1" ht="87" customHeight="1" x14ac:dyDescent="0.25">
      <c r="A42" s="373"/>
      <c r="B42" s="343" t="s">
        <v>2025</v>
      </c>
      <c r="C42" s="343"/>
      <c r="D42" s="343"/>
      <c r="E42" s="343"/>
      <c r="F42" s="343"/>
      <c r="G42" s="343"/>
      <c r="H42" s="344"/>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row>
    <row r="43" spans="1:182" s="297" customFormat="1" ht="29.25" customHeight="1" x14ac:dyDescent="0.25">
      <c r="A43" s="373">
        <f>A41</f>
        <v>45882</v>
      </c>
      <c r="B43" s="361" t="s">
        <v>109</v>
      </c>
      <c r="C43" s="365" t="s">
        <v>110</v>
      </c>
      <c r="D43" s="307">
        <v>5</v>
      </c>
      <c r="E43" s="287">
        <v>0.375</v>
      </c>
      <c r="F43" s="287">
        <v>0.58333333333333337</v>
      </c>
      <c r="G43" s="288" t="s">
        <v>37</v>
      </c>
      <c r="H43" s="332">
        <v>295</v>
      </c>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309"/>
      <c r="DL43" s="309"/>
      <c r="DM43" s="309"/>
      <c r="DN43" s="309"/>
      <c r="DO43" s="309"/>
      <c r="DP43" s="309"/>
      <c r="DQ43" s="309"/>
      <c r="DR43" s="309"/>
      <c r="DS43" s="309"/>
      <c r="DT43" s="309"/>
      <c r="DU43" s="309"/>
      <c r="DV43" s="309"/>
      <c r="DW43" s="309"/>
      <c r="DX43" s="309"/>
      <c r="DY43" s="309"/>
      <c r="DZ43" s="309"/>
      <c r="EA43" s="309"/>
      <c r="EB43" s="309"/>
      <c r="EC43" s="309"/>
      <c r="ED43" s="309"/>
      <c r="EE43" s="309"/>
      <c r="EF43" s="309"/>
      <c r="EG43" s="309"/>
      <c r="EH43" s="309"/>
      <c r="EI43" s="309"/>
      <c r="EJ43" s="309"/>
      <c r="EK43" s="309"/>
      <c r="EL43" s="309"/>
      <c r="EM43" s="309"/>
      <c r="EN43" s="309"/>
      <c r="EO43" s="309"/>
      <c r="EP43" s="309"/>
      <c r="EQ43" s="309"/>
      <c r="ER43" s="309"/>
      <c r="ES43" s="309"/>
      <c r="ET43" s="309"/>
      <c r="EU43" s="309"/>
      <c r="EV43" s="309"/>
      <c r="EW43" s="309"/>
      <c r="EX43" s="309"/>
      <c r="EY43" s="309"/>
      <c r="EZ43" s="309"/>
      <c r="FA43" s="309"/>
      <c r="FB43" s="309"/>
      <c r="FC43" s="309"/>
      <c r="FD43" s="309"/>
      <c r="FE43" s="309"/>
      <c r="FF43" s="309"/>
      <c r="FG43" s="309"/>
      <c r="FH43" s="309"/>
      <c r="FI43" s="309"/>
      <c r="FJ43" s="309"/>
      <c r="FK43" s="309"/>
      <c r="FL43" s="309"/>
      <c r="FM43" s="309"/>
      <c r="FN43" s="309"/>
      <c r="FO43" s="309"/>
      <c r="FP43" s="309"/>
      <c r="FQ43" s="309"/>
      <c r="FR43" s="309"/>
      <c r="FS43" s="309"/>
      <c r="FT43" s="309"/>
      <c r="FU43" s="309"/>
      <c r="FV43" s="309"/>
      <c r="FW43" s="309"/>
      <c r="FX43" s="309"/>
      <c r="FY43" s="309"/>
      <c r="FZ43" s="309"/>
    </row>
    <row r="44" spans="1:182" s="297" customFormat="1" ht="101.25" customHeight="1" x14ac:dyDescent="0.25">
      <c r="A44" s="373"/>
      <c r="B44" s="341" t="s">
        <v>2034</v>
      </c>
      <c r="C44" s="341"/>
      <c r="D44" s="341"/>
      <c r="E44" s="341"/>
      <c r="F44" s="341"/>
      <c r="G44" s="341"/>
      <c r="H44" s="342"/>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c r="DK44" s="309"/>
      <c r="DL44" s="309"/>
      <c r="DM44" s="309"/>
      <c r="DN44" s="309"/>
      <c r="DO44" s="309"/>
      <c r="DP44" s="309"/>
      <c r="DQ44" s="309"/>
      <c r="DR44" s="309"/>
      <c r="DS44" s="309"/>
      <c r="DT44" s="309"/>
      <c r="DU44" s="309"/>
      <c r="DV44" s="309"/>
      <c r="DW44" s="309"/>
      <c r="DX44" s="309"/>
      <c r="DY44" s="309"/>
      <c r="DZ44" s="309"/>
      <c r="EA44" s="309"/>
      <c r="EB44" s="309"/>
      <c r="EC44" s="309"/>
      <c r="ED44" s="309"/>
      <c r="EE44" s="309"/>
      <c r="EF44" s="309"/>
      <c r="EG44" s="309"/>
      <c r="EH44" s="309"/>
      <c r="EI44" s="309"/>
      <c r="EJ44" s="309"/>
      <c r="EK44" s="309"/>
      <c r="EL44" s="309"/>
      <c r="EM44" s="309"/>
      <c r="EN44" s="309"/>
      <c r="EO44" s="309"/>
      <c r="EP44" s="309"/>
      <c r="EQ44" s="309"/>
      <c r="ER44" s="309"/>
      <c r="ES44" s="309"/>
      <c r="ET44" s="309"/>
      <c r="EU44" s="309"/>
      <c r="EV44" s="309"/>
      <c r="EW44" s="309"/>
      <c r="EX44" s="309"/>
      <c r="EY44" s="309"/>
      <c r="EZ44" s="309"/>
      <c r="FA44" s="309"/>
      <c r="FB44" s="309"/>
      <c r="FC44" s="309"/>
      <c r="FD44" s="309"/>
      <c r="FE44" s="309"/>
      <c r="FF44" s="309"/>
      <c r="FG44" s="309"/>
      <c r="FH44" s="309"/>
      <c r="FI44" s="309"/>
      <c r="FJ44" s="309"/>
      <c r="FK44" s="309"/>
      <c r="FL44" s="309"/>
      <c r="FM44" s="309"/>
      <c r="FN44" s="309"/>
      <c r="FO44" s="309"/>
      <c r="FP44" s="309"/>
      <c r="FQ44" s="309"/>
      <c r="FR44" s="309"/>
      <c r="FS44" s="309"/>
      <c r="FT44" s="309"/>
      <c r="FU44" s="309"/>
      <c r="FV44" s="309"/>
      <c r="FW44" s="309"/>
      <c r="FX44" s="309"/>
      <c r="FY44" s="309"/>
      <c r="FZ44" s="309"/>
    </row>
    <row r="45" spans="1:182" s="297" customFormat="1" ht="29.25" customHeight="1" x14ac:dyDescent="0.25">
      <c r="A45" s="373">
        <f>A41</f>
        <v>45882</v>
      </c>
      <c r="B45" s="361" t="s">
        <v>111</v>
      </c>
      <c r="C45" s="365" t="s">
        <v>2042</v>
      </c>
      <c r="D45" s="307">
        <v>4</v>
      </c>
      <c r="E45" s="287">
        <v>0.39583333333333331</v>
      </c>
      <c r="F45" s="287">
        <v>0.5625</v>
      </c>
      <c r="G45" s="288" t="s">
        <v>37</v>
      </c>
      <c r="H45" s="332">
        <v>215</v>
      </c>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c r="EU45" s="309"/>
      <c r="EV45" s="309"/>
      <c r="EW45" s="309"/>
      <c r="EX45" s="309"/>
      <c r="EY45" s="309"/>
      <c r="EZ45" s="309"/>
      <c r="FA45" s="309"/>
      <c r="FB45" s="309"/>
      <c r="FC45" s="309"/>
      <c r="FD45" s="309"/>
      <c r="FE45" s="309"/>
      <c r="FF45" s="309"/>
      <c r="FG45" s="309"/>
      <c r="FH45" s="309"/>
      <c r="FI45" s="309"/>
      <c r="FJ45" s="309"/>
      <c r="FK45" s="309"/>
      <c r="FL45" s="309"/>
      <c r="FM45" s="309"/>
      <c r="FN45" s="309"/>
      <c r="FO45" s="309"/>
      <c r="FP45" s="309"/>
      <c r="FQ45" s="309"/>
      <c r="FR45" s="309"/>
      <c r="FS45" s="309"/>
      <c r="FT45" s="309"/>
      <c r="FU45" s="309"/>
      <c r="FV45" s="309"/>
      <c r="FW45" s="309"/>
      <c r="FX45" s="309"/>
      <c r="FY45" s="309"/>
      <c r="FZ45" s="309"/>
    </row>
    <row r="46" spans="1:182" s="297" customFormat="1" ht="102.75" customHeight="1" x14ac:dyDescent="0.25">
      <c r="A46" s="373"/>
      <c r="B46" s="341" t="s">
        <v>2026</v>
      </c>
      <c r="C46" s="341"/>
      <c r="D46" s="341"/>
      <c r="E46" s="341"/>
      <c r="F46" s="341"/>
      <c r="G46" s="341"/>
      <c r="H46" s="342"/>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09"/>
      <c r="CA46" s="309"/>
      <c r="CB46" s="309"/>
      <c r="CC46" s="309"/>
      <c r="CD46" s="309"/>
      <c r="CE46" s="309"/>
      <c r="CF46" s="309"/>
      <c r="CG46" s="309"/>
      <c r="CH46" s="309"/>
      <c r="CI46" s="309"/>
      <c r="CJ46" s="309"/>
      <c r="CK46" s="309"/>
      <c r="CL46" s="309"/>
      <c r="CM46" s="309"/>
      <c r="CN46" s="309"/>
      <c r="CO46" s="309"/>
      <c r="CP46" s="309"/>
      <c r="CQ46" s="309"/>
      <c r="CR46" s="309"/>
      <c r="CS46" s="309"/>
      <c r="CT46" s="309"/>
      <c r="CU46" s="309"/>
      <c r="CV46" s="309"/>
      <c r="CW46" s="309"/>
      <c r="CX46" s="309"/>
      <c r="CY46" s="309"/>
      <c r="CZ46" s="309"/>
      <c r="DA46" s="309"/>
      <c r="DB46" s="309"/>
      <c r="DC46" s="309"/>
      <c r="DD46" s="309"/>
      <c r="DE46" s="309"/>
      <c r="DF46" s="309"/>
      <c r="DG46" s="309"/>
      <c r="DH46" s="309"/>
      <c r="DI46" s="309"/>
      <c r="DJ46" s="309"/>
      <c r="DK46" s="309"/>
      <c r="DL46" s="309"/>
      <c r="DM46" s="309"/>
      <c r="DN46" s="309"/>
      <c r="DO46" s="309"/>
      <c r="DP46" s="309"/>
      <c r="DQ46" s="309"/>
      <c r="DR46" s="309"/>
      <c r="DS46" s="309"/>
      <c r="DT46" s="309"/>
      <c r="DU46" s="309"/>
      <c r="DV46" s="309"/>
      <c r="DW46" s="309"/>
      <c r="DX46" s="309"/>
      <c r="DY46" s="309"/>
      <c r="DZ46" s="309"/>
      <c r="EA46" s="309"/>
      <c r="EB46" s="309"/>
      <c r="EC46" s="309"/>
      <c r="ED46" s="309"/>
      <c r="EE46" s="309"/>
      <c r="EF46" s="309"/>
      <c r="EG46" s="309"/>
      <c r="EH46" s="309"/>
      <c r="EI46" s="309"/>
      <c r="EJ46" s="309"/>
      <c r="EK46" s="309"/>
      <c r="EL46" s="309"/>
      <c r="EM46" s="309"/>
      <c r="EN46" s="309"/>
      <c r="EO46" s="309"/>
      <c r="EP46" s="309"/>
      <c r="EQ46" s="309"/>
      <c r="ER46" s="309"/>
      <c r="ES46" s="309"/>
      <c r="ET46" s="309"/>
      <c r="EU46" s="309"/>
      <c r="EV46" s="309"/>
      <c r="EW46" s="309"/>
      <c r="EX46" s="309"/>
      <c r="EY46" s="309"/>
      <c r="EZ46" s="309"/>
      <c r="FA46" s="309"/>
      <c r="FB46" s="309"/>
      <c r="FC46" s="309"/>
      <c r="FD46" s="309"/>
      <c r="FE46" s="309"/>
      <c r="FF46" s="309"/>
      <c r="FG46" s="309"/>
      <c r="FH46" s="309"/>
      <c r="FI46" s="309"/>
      <c r="FJ46" s="309"/>
      <c r="FK46" s="309"/>
      <c r="FL46" s="309"/>
      <c r="FM46" s="309"/>
      <c r="FN46" s="309"/>
      <c r="FO46" s="309"/>
      <c r="FP46" s="309"/>
      <c r="FQ46" s="309"/>
      <c r="FR46" s="309"/>
      <c r="FS46" s="309"/>
      <c r="FT46" s="309"/>
      <c r="FU46" s="309"/>
      <c r="FV46" s="309"/>
      <c r="FW46" s="309"/>
      <c r="FX46" s="309"/>
      <c r="FY46" s="309"/>
      <c r="FZ46" s="309"/>
    </row>
    <row r="47" spans="1:182" s="294" customFormat="1" ht="29.25" customHeight="1" x14ac:dyDescent="0.2">
      <c r="A47" s="372">
        <f>A36+1</f>
        <v>45883</v>
      </c>
      <c r="B47" s="360"/>
      <c r="C47" s="327" t="s">
        <v>112</v>
      </c>
      <c r="D47" s="283"/>
      <c r="E47" s="284"/>
      <c r="F47" s="284"/>
      <c r="G47" s="285"/>
      <c r="H47" s="331"/>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3"/>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3"/>
      <c r="ED47" s="293"/>
      <c r="EE47" s="293"/>
      <c r="EF47" s="293"/>
      <c r="EG47" s="293"/>
      <c r="EH47" s="293"/>
      <c r="EI47" s="293"/>
      <c r="EJ47" s="293"/>
      <c r="EK47" s="293"/>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3"/>
      <c r="FJ47" s="293"/>
      <c r="FK47" s="293"/>
      <c r="FL47" s="293"/>
      <c r="FM47" s="293"/>
      <c r="FN47" s="293"/>
      <c r="FO47" s="293"/>
      <c r="FP47" s="293"/>
      <c r="FQ47" s="293"/>
      <c r="FR47" s="293"/>
      <c r="FS47" s="293"/>
      <c r="FT47" s="293"/>
      <c r="FU47" s="293"/>
      <c r="FV47" s="293"/>
      <c r="FW47" s="293"/>
      <c r="FX47" s="293"/>
      <c r="FY47" s="293"/>
      <c r="FZ47" s="293"/>
    </row>
    <row r="48" spans="1:182" s="296" customFormat="1" ht="29.25" customHeight="1" x14ac:dyDescent="0.2">
      <c r="A48" s="375">
        <f>A47</f>
        <v>45883</v>
      </c>
      <c r="B48" s="361" t="s">
        <v>113</v>
      </c>
      <c r="C48" s="365" t="s">
        <v>114</v>
      </c>
      <c r="D48" s="289">
        <v>4.5</v>
      </c>
      <c r="E48" s="306">
        <v>0.41666666666666669</v>
      </c>
      <c r="F48" s="306">
        <v>0.60416666666666663</v>
      </c>
      <c r="G48" s="286" t="s">
        <v>37</v>
      </c>
      <c r="H48" s="334">
        <v>149</v>
      </c>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3"/>
      <c r="ED48" s="293"/>
      <c r="EE48" s="293"/>
      <c r="EF48" s="293"/>
      <c r="EG48" s="293"/>
      <c r="EH48" s="293"/>
      <c r="EI48" s="293"/>
      <c r="EJ48" s="293"/>
      <c r="EK48" s="293"/>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3"/>
      <c r="FJ48" s="293"/>
      <c r="FK48" s="293"/>
      <c r="FL48" s="293"/>
      <c r="FM48" s="293"/>
      <c r="FN48" s="293"/>
      <c r="FO48" s="293"/>
      <c r="FP48" s="293"/>
      <c r="FQ48" s="293"/>
      <c r="FR48" s="293"/>
      <c r="FS48" s="293"/>
      <c r="FT48" s="293"/>
      <c r="FU48" s="293"/>
      <c r="FV48" s="293"/>
      <c r="FW48" s="293"/>
      <c r="FX48" s="293"/>
      <c r="FY48" s="293"/>
      <c r="FZ48" s="293"/>
    </row>
    <row r="49" spans="1:182" s="296" customFormat="1" ht="102.75" customHeight="1" x14ac:dyDescent="0.2">
      <c r="A49" s="375"/>
      <c r="B49" s="341" t="s">
        <v>2027</v>
      </c>
      <c r="C49" s="341"/>
      <c r="D49" s="341"/>
      <c r="E49" s="341"/>
      <c r="F49" s="341"/>
      <c r="G49" s="341"/>
      <c r="H49" s="342"/>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3"/>
      <c r="FJ49" s="293"/>
      <c r="FK49" s="293"/>
      <c r="FL49" s="293"/>
      <c r="FM49" s="293"/>
      <c r="FN49" s="293"/>
      <c r="FO49" s="293"/>
      <c r="FP49" s="293"/>
      <c r="FQ49" s="293"/>
      <c r="FR49" s="293"/>
      <c r="FS49" s="293"/>
      <c r="FT49" s="293"/>
      <c r="FU49" s="293"/>
      <c r="FV49" s="293"/>
      <c r="FW49" s="293"/>
      <c r="FX49" s="293"/>
      <c r="FY49" s="293"/>
      <c r="FZ49" s="293"/>
    </row>
    <row r="50" spans="1:182" s="296" customFormat="1" ht="29.25" customHeight="1" x14ac:dyDescent="0.2">
      <c r="A50" s="375">
        <f>A48</f>
        <v>45883</v>
      </c>
      <c r="B50" s="361" t="s">
        <v>115</v>
      </c>
      <c r="C50" s="365" t="s">
        <v>116</v>
      </c>
      <c r="D50" s="289">
        <v>4</v>
      </c>
      <c r="E50" s="306">
        <v>0.41666666666666669</v>
      </c>
      <c r="F50" s="306">
        <v>0.58333333333333337</v>
      </c>
      <c r="G50" s="286" t="s">
        <v>42</v>
      </c>
      <c r="H50" s="334">
        <v>209</v>
      </c>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c r="FN50" s="293"/>
      <c r="FO50" s="293"/>
      <c r="FP50" s="293"/>
      <c r="FQ50" s="293"/>
      <c r="FR50" s="293"/>
      <c r="FS50" s="293"/>
      <c r="FT50" s="293"/>
      <c r="FU50" s="293"/>
      <c r="FV50" s="293"/>
      <c r="FW50" s="293"/>
      <c r="FX50" s="293"/>
      <c r="FY50" s="293"/>
      <c r="FZ50" s="293"/>
    </row>
    <row r="51" spans="1:182" s="296" customFormat="1" ht="104.25" customHeight="1" x14ac:dyDescent="0.2">
      <c r="A51" s="375"/>
      <c r="B51" s="341" t="s">
        <v>2028</v>
      </c>
      <c r="C51" s="341"/>
      <c r="D51" s="341"/>
      <c r="E51" s="341"/>
      <c r="F51" s="341"/>
      <c r="G51" s="341"/>
      <c r="H51" s="342"/>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293"/>
      <c r="EK51" s="293"/>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3"/>
      <c r="FJ51" s="293"/>
      <c r="FK51" s="293"/>
      <c r="FL51" s="293"/>
      <c r="FM51" s="293"/>
      <c r="FN51" s="293"/>
      <c r="FO51" s="293"/>
      <c r="FP51" s="293"/>
      <c r="FQ51" s="293"/>
      <c r="FR51" s="293"/>
      <c r="FS51" s="293"/>
      <c r="FT51" s="293"/>
      <c r="FU51" s="293"/>
      <c r="FV51" s="293"/>
      <c r="FW51" s="293"/>
      <c r="FX51" s="293"/>
      <c r="FY51" s="293"/>
      <c r="FZ51" s="293"/>
    </row>
    <row r="52" spans="1:182" s="296" customFormat="1" ht="29.25" customHeight="1" x14ac:dyDescent="0.2">
      <c r="A52" s="375">
        <f>A50</f>
        <v>45883</v>
      </c>
      <c r="B52" s="361" t="s">
        <v>117</v>
      </c>
      <c r="C52" s="365" t="s">
        <v>118</v>
      </c>
      <c r="D52" s="289">
        <v>4.75</v>
      </c>
      <c r="E52" s="306">
        <v>0.41666666666666669</v>
      </c>
      <c r="F52" s="306">
        <v>0.61458333333333337</v>
      </c>
      <c r="G52" s="286" t="s">
        <v>42</v>
      </c>
      <c r="H52" s="334">
        <v>185</v>
      </c>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293"/>
      <c r="EK52" s="293"/>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3"/>
      <c r="FJ52" s="293"/>
      <c r="FK52" s="293"/>
      <c r="FL52" s="293"/>
      <c r="FM52" s="293"/>
      <c r="FN52" s="293"/>
      <c r="FO52" s="293"/>
      <c r="FP52" s="293"/>
      <c r="FQ52" s="293"/>
      <c r="FR52" s="293"/>
      <c r="FS52" s="293"/>
      <c r="FT52" s="293"/>
      <c r="FU52" s="293"/>
      <c r="FV52" s="293"/>
      <c r="FW52" s="293"/>
      <c r="FX52" s="293"/>
      <c r="FY52" s="293"/>
      <c r="FZ52" s="293"/>
    </row>
    <row r="53" spans="1:182" s="296" customFormat="1" ht="86.25" customHeight="1" x14ac:dyDescent="0.2">
      <c r="A53" s="375"/>
      <c r="B53" s="341" t="s">
        <v>2029</v>
      </c>
      <c r="C53" s="341"/>
      <c r="D53" s="341"/>
      <c r="E53" s="341"/>
      <c r="F53" s="341"/>
      <c r="G53" s="341"/>
      <c r="H53" s="342"/>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3"/>
      <c r="ED53" s="293"/>
      <c r="EE53" s="293"/>
      <c r="EF53" s="293"/>
      <c r="EG53" s="293"/>
      <c r="EH53" s="293"/>
      <c r="EI53" s="293"/>
      <c r="EJ53" s="293"/>
      <c r="EK53" s="293"/>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3"/>
      <c r="FJ53" s="293"/>
      <c r="FK53" s="293"/>
      <c r="FL53" s="293"/>
      <c r="FM53" s="293"/>
      <c r="FN53" s="293"/>
      <c r="FO53" s="293"/>
      <c r="FP53" s="293"/>
      <c r="FQ53" s="293"/>
      <c r="FR53" s="293"/>
      <c r="FS53" s="293"/>
      <c r="FT53" s="293"/>
      <c r="FU53" s="293"/>
      <c r="FV53" s="293"/>
      <c r="FW53" s="293"/>
      <c r="FX53" s="293"/>
      <c r="FY53" s="293"/>
      <c r="FZ53" s="293"/>
    </row>
    <row r="54" spans="1:182" s="296" customFormat="1" ht="29.25" customHeight="1" x14ac:dyDescent="0.2">
      <c r="A54" s="375">
        <f>A52</f>
        <v>45883</v>
      </c>
      <c r="B54" s="361" t="s">
        <v>119</v>
      </c>
      <c r="C54" s="365" t="s">
        <v>2037</v>
      </c>
      <c r="D54" s="289">
        <v>2.5</v>
      </c>
      <c r="E54" s="306">
        <v>0.41666666666666669</v>
      </c>
      <c r="F54" s="306">
        <v>0.52083333333333337</v>
      </c>
      <c r="G54" s="286" t="s">
        <v>43</v>
      </c>
      <c r="H54" s="334">
        <v>99</v>
      </c>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3"/>
      <c r="ED54" s="293"/>
      <c r="EE54" s="293"/>
      <c r="EF54" s="293"/>
      <c r="EG54" s="293"/>
      <c r="EH54" s="293"/>
      <c r="EI54" s="293"/>
      <c r="EJ54" s="293"/>
      <c r="EK54" s="293"/>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3"/>
      <c r="FJ54" s="293"/>
      <c r="FK54" s="293"/>
      <c r="FL54" s="293"/>
      <c r="FM54" s="293"/>
      <c r="FN54" s="293"/>
      <c r="FO54" s="293"/>
      <c r="FP54" s="293"/>
      <c r="FQ54" s="293"/>
      <c r="FR54" s="293"/>
      <c r="FS54" s="293"/>
      <c r="FT54" s="293"/>
      <c r="FU54" s="293"/>
      <c r="FV54" s="293"/>
      <c r="FW54" s="293"/>
      <c r="FX54" s="293"/>
      <c r="FY54" s="293"/>
      <c r="FZ54" s="293"/>
    </row>
    <row r="55" spans="1:182" s="296" customFormat="1" ht="95.25" customHeight="1" x14ac:dyDescent="0.2">
      <c r="A55" s="375"/>
      <c r="B55" s="341" t="s">
        <v>2030</v>
      </c>
      <c r="C55" s="341"/>
      <c r="D55" s="341"/>
      <c r="E55" s="341"/>
      <c r="F55" s="341"/>
      <c r="G55" s="341"/>
      <c r="H55" s="342"/>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293"/>
      <c r="BT55" s="293"/>
      <c r="BU55" s="293"/>
      <c r="BV55" s="293"/>
      <c r="BW55" s="293"/>
      <c r="BX55" s="293"/>
      <c r="BY55" s="293"/>
      <c r="BZ55" s="293"/>
      <c r="CA55" s="293"/>
      <c r="CB55" s="293"/>
      <c r="CC55" s="293"/>
      <c r="CD55" s="293"/>
      <c r="CE55" s="293"/>
      <c r="CF55" s="293"/>
      <c r="CG55" s="293"/>
      <c r="CH55" s="293"/>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3"/>
      <c r="DF55" s="293"/>
      <c r="DG55" s="293"/>
      <c r="DH55" s="293"/>
      <c r="DI55" s="293"/>
      <c r="DJ55" s="293"/>
      <c r="DK55" s="293"/>
      <c r="DL55" s="293"/>
      <c r="DM55" s="293"/>
      <c r="DN55" s="293"/>
      <c r="DO55" s="293"/>
      <c r="DP55" s="293"/>
      <c r="DQ55" s="293"/>
      <c r="DR55" s="293"/>
      <c r="DS55" s="293"/>
      <c r="DT55" s="293"/>
      <c r="DU55" s="293"/>
      <c r="DV55" s="293"/>
      <c r="DW55" s="293"/>
      <c r="DX55" s="293"/>
      <c r="DY55" s="293"/>
      <c r="DZ55" s="293"/>
      <c r="EA55" s="293"/>
      <c r="EB55" s="293"/>
      <c r="EC55" s="293"/>
      <c r="ED55" s="293"/>
      <c r="EE55" s="293"/>
      <c r="EF55" s="293"/>
      <c r="EG55" s="293"/>
      <c r="EH55" s="293"/>
      <c r="EI55" s="293"/>
      <c r="EJ55" s="293"/>
      <c r="EK55" s="293"/>
      <c r="EL55" s="293"/>
      <c r="EM55" s="293"/>
      <c r="EN55" s="293"/>
      <c r="EO55" s="293"/>
      <c r="EP55" s="293"/>
      <c r="EQ55" s="293"/>
      <c r="ER55" s="293"/>
      <c r="ES55" s="293"/>
      <c r="ET55" s="293"/>
      <c r="EU55" s="293"/>
      <c r="EV55" s="293"/>
      <c r="EW55" s="293"/>
      <c r="EX55" s="293"/>
      <c r="EY55" s="293"/>
      <c r="EZ55" s="293"/>
      <c r="FA55" s="293"/>
      <c r="FB55" s="293"/>
      <c r="FC55" s="293"/>
      <c r="FD55" s="293"/>
      <c r="FE55" s="293"/>
      <c r="FF55" s="293"/>
      <c r="FG55" s="293"/>
      <c r="FH55" s="293"/>
      <c r="FI55" s="293"/>
      <c r="FJ55" s="293"/>
      <c r="FK55" s="293"/>
      <c r="FL55" s="293"/>
      <c r="FM55" s="293"/>
      <c r="FN55" s="293"/>
      <c r="FO55" s="293"/>
      <c r="FP55" s="293"/>
      <c r="FQ55" s="293"/>
      <c r="FR55" s="293"/>
      <c r="FS55" s="293"/>
      <c r="FT55" s="293"/>
      <c r="FU55" s="293"/>
      <c r="FV55" s="293"/>
      <c r="FW55" s="293"/>
      <c r="FX55" s="293"/>
      <c r="FY55" s="293"/>
      <c r="FZ55" s="293"/>
    </row>
    <row r="56" spans="1:182" s="294" customFormat="1" ht="29.25" customHeight="1" x14ac:dyDescent="0.2">
      <c r="A56" s="372">
        <f>A47+1</f>
        <v>45884</v>
      </c>
      <c r="B56" s="360"/>
      <c r="C56" s="327" t="s">
        <v>120</v>
      </c>
      <c r="D56" s="283"/>
      <c r="E56" s="284"/>
      <c r="F56" s="284"/>
      <c r="G56" s="285"/>
      <c r="H56" s="331"/>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c r="BU56" s="293"/>
      <c r="BV56" s="293"/>
      <c r="BW56" s="293"/>
      <c r="BX56" s="293"/>
      <c r="BY56" s="293"/>
      <c r="BZ56" s="293"/>
      <c r="CA56" s="293"/>
      <c r="CB56" s="293"/>
      <c r="CC56" s="293"/>
      <c r="CD56" s="293"/>
      <c r="CE56" s="293"/>
      <c r="CF56" s="293"/>
      <c r="CG56" s="293"/>
      <c r="CH56" s="293"/>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3"/>
      <c r="DF56" s="293"/>
      <c r="DG56" s="293"/>
      <c r="DH56" s="293"/>
      <c r="DI56" s="293"/>
      <c r="DJ56" s="293"/>
      <c r="DK56" s="293"/>
      <c r="DL56" s="293"/>
      <c r="DM56" s="293"/>
      <c r="DN56" s="293"/>
      <c r="DO56" s="293"/>
      <c r="DP56" s="293"/>
      <c r="DQ56" s="293"/>
      <c r="DR56" s="293"/>
      <c r="DS56" s="293"/>
      <c r="DT56" s="293"/>
      <c r="DU56" s="293"/>
      <c r="DV56" s="293"/>
      <c r="DW56" s="293"/>
      <c r="DX56" s="293"/>
      <c r="DY56" s="293"/>
      <c r="DZ56" s="293"/>
      <c r="EA56" s="293"/>
      <c r="EB56" s="293"/>
      <c r="EC56" s="293"/>
      <c r="ED56" s="293"/>
      <c r="EE56" s="293"/>
      <c r="EF56" s="293"/>
      <c r="EG56" s="293"/>
      <c r="EH56" s="293"/>
      <c r="EI56" s="293"/>
      <c r="EJ56" s="293"/>
      <c r="EK56" s="293"/>
      <c r="EL56" s="293"/>
      <c r="EM56" s="293"/>
      <c r="EN56" s="293"/>
      <c r="EO56" s="293"/>
      <c r="EP56" s="293"/>
      <c r="EQ56" s="293"/>
      <c r="ER56" s="293"/>
      <c r="ES56" s="293"/>
      <c r="ET56" s="293"/>
      <c r="EU56" s="293"/>
      <c r="EV56" s="293"/>
      <c r="EW56" s="293"/>
      <c r="EX56" s="293"/>
      <c r="EY56" s="293"/>
      <c r="EZ56" s="293"/>
      <c r="FA56" s="293"/>
      <c r="FB56" s="293"/>
      <c r="FC56" s="293"/>
      <c r="FD56" s="293"/>
      <c r="FE56" s="293"/>
      <c r="FF56" s="293"/>
      <c r="FG56" s="293"/>
      <c r="FH56" s="293"/>
      <c r="FI56" s="293"/>
      <c r="FJ56" s="293"/>
      <c r="FK56" s="293"/>
      <c r="FL56" s="293"/>
      <c r="FM56" s="293"/>
      <c r="FN56" s="293"/>
      <c r="FO56" s="293"/>
      <c r="FP56" s="293"/>
      <c r="FQ56" s="293"/>
      <c r="FR56" s="293"/>
      <c r="FS56" s="293"/>
      <c r="FT56" s="293"/>
      <c r="FU56" s="293"/>
      <c r="FV56" s="293"/>
      <c r="FW56" s="293"/>
      <c r="FX56" s="293"/>
      <c r="FY56" s="293"/>
      <c r="FZ56" s="293"/>
    </row>
    <row r="57" spans="1:182" s="293" customFormat="1" ht="29.25" customHeight="1" x14ac:dyDescent="0.2">
      <c r="A57" s="377">
        <f>A56</f>
        <v>45884</v>
      </c>
      <c r="B57" s="363" t="s">
        <v>121</v>
      </c>
      <c r="C57" s="364" t="s">
        <v>122</v>
      </c>
      <c r="D57" s="305">
        <v>5</v>
      </c>
      <c r="E57" s="304">
        <v>0.41666666666666669</v>
      </c>
      <c r="F57" s="304">
        <v>0.625</v>
      </c>
      <c r="G57" s="286" t="s">
        <v>43</v>
      </c>
      <c r="H57" s="334">
        <v>235</v>
      </c>
    </row>
    <row r="58" spans="1:182" s="293" customFormat="1" ht="87" customHeight="1" x14ac:dyDescent="0.2">
      <c r="A58" s="377"/>
      <c r="B58" s="339" t="s">
        <v>123</v>
      </c>
      <c r="C58" s="339"/>
      <c r="D58" s="339"/>
      <c r="E58" s="339"/>
      <c r="F58" s="339"/>
      <c r="G58" s="339"/>
      <c r="H58" s="340"/>
    </row>
    <row r="59" spans="1:182" s="293" customFormat="1" ht="29.25" customHeight="1" x14ac:dyDescent="0.2">
      <c r="A59" s="377">
        <f>A57</f>
        <v>45884</v>
      </c>
      <c r="B59" s="363" t="s">
        <v>124</v>
      </c>
      <c r="C59" s="369" t="s">
        <v>125</v>
      </c>
      <c r="D59" s="305">
        <v>3</v>
      </c>
      <c r="E59" s="304">
        <v>0.4375</v>
      </c>
      <c r="F59" s="304">
        <v>0.5625</v>
      </c>
      <c r="G59" s="286" t="s">
        <v>43</v>
      </c>
      <c r="H59" s="334">
        <v>249</v>
      </c>
    </row>
    <row r="60" spans="1:182" s="293" customFormat="1" ht="87.75" customHeight="1" x14ac:dyDescent="0.2">
      <c r="A60" s="377"/>
      <c r="B60" s="337" t="s">
        <v>126</v>
      </c>
      <c r="C60" s="337"/>
      <c r="D60" s="337"/>
      <c r="E60" s="337"/>
      <c r="F60" s="337"/>
      <c r="G60" s="337"/>
      <c r="H60" s="338"/>
    </row>
    <row r="61" spans="1:182" s="293" customFormat="1" ht="29.25" customHeight="1" x14ac:dyDescent="0.2">
      <c r="A61" s="377">
        <f>A59</f>
        <v>45884</v>
      </c>
      <c r="B61" s="363" t="s">
        <v>127</v>
      </c>
      <c r="C61" s="369" t="s">
        <v>128</v>
      </c>
      <c r="D61" s="305">
        <v>3.25</v>
      </c>
      <c r="E61" s="304">
        <v>0.41666666666666669</v>
      </c>
      <c r="F61" s="304">
        <v>0.55208333333333337</v>
      </c>
      <c r="G61" s="286" t="s">
        <v>37</v>
      </c>
      <c r="H61" s="334">
        <v>145</v>
      </c>
    </row>
    <row r="62" spans="1:182" s="293" customFormat="1" ht="98.25" customHeight="1" x14ac:dyDescent="0.2">
      <c r="A62" s="377"/>
      <c r="B62" s="337" t="s">
        <v>2031</v>
      </c>
      <c r="C62" s="337"/>
      <c r="D62" s="337"/>
      <c r="E62" s="337"/>
      <c r="F62" s="337"/>
      <c r="G62" s="337"/>
      <c r="H62" s="338"/>
    </row>
    <row r="63" spans="1:182" s="293" customFormat="1" ht="29.25" customHeight="1" x14ac:dyDescent="0.2">
      <c r="A63" s="377">
        <f t="shared" ref="A63" si="6">A61</f>
        <v>45884</v>
      </c>
      <c r="B63" s="363" t="s">
        <v>129</v>
      </c>
      <c r="C63" s="369" t="s">
        <v>130</v>
      </c>
      <c r="D63" s="305">
        <v>3</v>
      </c>
      <c r="E63" s="304">
        <v>0.41666666666666669</v>
      </c>
      <c r="F63" s="304">
        <v>0.54166666666666663</v>
      </c>
      <c r="G63" s="286" t="s">
        <v>131</v>
      </c>
      <c r="H63" s="334">
        <v>325</v>
      </c>
    </row>
    <row r="64" spans="1:182" s="293" customFormat="1" ht="90.75" customHeight="1" x14ac:dyDescent="0.2">
      <c r="A64" s="377"/>
      <c r="B64" s="337" t="s">
        <v>2032</v>
      </c>
      <c r="C64" s="337"/>
      <c r="D64" s="337"/>
      <c r="E64" s="337"/>
      <c r="F64" s="337"/>
      <c r="G64" s="337"/>
      <c r="H64" s="338"/>
    </row>
    <row r="65" spans="1:182" s="299" customFormat="1" ht="29.25" customHeight="1" x14ac:dyDescent="0.2">
      <c r="A65" s="372">
        <f>A56+1</f>
        <v>45885</v>
      </c>
      <c r="B65" s="360"/>
      <c r="C65" s="368" t="s">
        <v>70</v>
      </c>
      <c r="D65" s="283"/>
      <c r="E65" s="284"/>
      <c r="F65" s="284"/>
      <c r="G65" s="285"/>
      <c r="H65" s="331"/>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row>
    <row r="66" spans="1:182" s="295" customFormat="1" ht="29.25" customHeight="1" x14ac:dyDescent="0.2">
      <c r="A66" s="373" t="e">
        <f>#REF!</f>
        <v>#REF!</v>
      </c>
      <c r="B66" s="361" t="s">
        <v>71</v>
      </c>
      <c r="C66" s="365" t="s">
        <v>72</v>
      </c>
      <c r="D66" s="307"/>
      <c r="E66" s="287"/>
      <c r="F66" s="287"/>
      <c r="G66" s="288"/>
      <c r="H66" s="332">
        <v>42</v>
      </c>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row>
  </sheetData>
  <autoFilter ref="A1:H1" xr:uid="{1D1A8472-4481-4F38-AD06-B6A2894E3392}"/>
  <mergeCells count="27">
    <mergeCell ref="B60:H60"/>
    <mergeCell ref="B62:H62"/>
    <mergeCell ref="B64:H64"/>
    <mergeCell ref="B46:H46"/>
    <mergeCell ref="B49:H49"/>
    <mergeCell ref="B51:H51"/>
    <mergeCell ref="B53:H53"/>
    <mergeCell ref="B55:H55"/>
    <mergeCell ref="B58:H58"/>
    <mergeCell ref="B33:H33"/>
    <mergeCell ref="B35:H35"/>
    <mergeCell ref="B38:H38"/>
    <mergeCell ref="B40:H40"/>
    <mergeCell ref="B42:H42"/>
    <mergeCell ref="B44:H44"/>
    <mergeCell ref="B20:H20"/>
    <mergeCell ref="B22:H22"/>
    <mergeCell ref="B24:H24"/>
    <mergeCell ref="B26:H26"/>
    <mergeCell ref="B29:H29"/>
    <mergeCell ref="B31:H31"/>
    <mergeCell ref="B7:H7"/>
    <mergeCell ref="B9:H9"/>
    <mergeCell ref="B11:H11"/>
    <mergeCell ref="B13:H13"/>
    <mergeCell ref="B15:H15"/>
    <mergeCell ref="B18:H18"/>
  </mergeCells>
  <phoneticPr fontId="12" type="noConversion"/>
  <printOptions horizontalCentered="1" verticalCentered="1"/>
  <pageMargins left="0.25" right="0.25" top="0.5" bottom="0.5" header="0.3" footer="0.3"/>
  <pageSetup paperSize="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AC8C-73DE-4D93-A585-089BCF41F6EF}">
  <sheetPr codeName="Sheet2"/>
  <dimension ref="A1:AH896"/>
  <sheetViews>
    <sheetView zoomScale="90" zoomScaleNormal="90" workbookViewId="0">
      <pane ySplit="1" topLeftCell="A2" activePane="bottomLeft" state="frozen"/>
      <selection pane="bottomLeft" activeCell="I21" sqref="I21"/>
    </sheetView>
  </sheetViews>
  <sheetFormatPr defaultColWidth="12.625" defaultRowHeight="14.25" x14ac:dyDescent="0.2"/>
  <cols>
    <col min="1" max="1" width="11.625" style="66" bestFit="1" customWidth="1"/>
    <col min="2" max="2" width="10.125" style="60" bestFit="1" customWidth="1"/>
    <col min="3" max="3" width="4.75" style="59" customWidth="1"/>
    <col min="4" max="4" width="13.5" style="60" customWidth="1"/>
    <col min="5" max="5" width="68.75" style="61" customWidth="1"/>
    <col min="6" max="6" width="6.875" style="67" customWidth="1"/>
    <col min="7" max="7" width="10.875" style="68" customWidth="1"/>
    <col min="8" max="9" width="6.75" style="62" customWidth="1"/>
    <col min="10" max="10" width="10.125" style="63" customWidth="1"/>
    <col min="11" max="11" width="10.75" style="63" customWidth="1"/>
    <col min="12" max="12" width="9" style="64" customWidth="1"/>
    <col min="13" max="15" width="10.125" style="64" customWidth="1"/>
    <col min="16" max="16" width="15.125" style="64" customWidth="1"/>
    <col min="17" max="17" width="15.5" style="69" customWidth="1"/>
    <col min="18" max="18" width="16.5" style="70" customWidth="1"/>
    <col min="19" max="20" width="11.125" style="65" customWidth="1"/>
    <col min="21" max="22" width="10.625" style="66" customWidth="1"/>
    <col min="23" max="24" width="13.5" style="66" customWidth="1"/>
    <col min="25" max="25" width="9.5" style="57" customWidth="1"/>
    <col min="26" max="26" width="21.5" style="57" bestFit="1" customWidth="1"/>
    <col min="27" max="27" width="20" style="57" bestFit="1" customWidth="1"/>
    <col min="28" max="28" width="32.25" style="57" customWidth="1"/>
    <col min="29" max="29" width="42.625" style="57" customWidth="1"/>
    <col min="30" max="30" width="18.5" style="57" customWidth="1"/>
    <col min="31" max="48" width="7.75" customWidth="1"/>
  </cols>
  <sheetData>
    <row r="1" spans="1:34" s="163" customFormat="1" ht="47.25" x14ac:dyDescent="0.25">
      <c r="A1" s="146" t="s">
        <v>0</v>
      </c>
      <c r="B1" s="147" t="s">
        <v>137</v>
      </c>
      <c r="C1" s="148" t="s">
        <v>2</v>
      </c>
      <c r="D1" s="149" t="s">
        <v>3</v>
      </c>
      <c r="E1" s="149" t="s">
        <v>4</v>
      </c>
      <c r="F1" s="150" t="s">
        <v>5</v>
      </c>
      <c r="G1" s="151" t="s">
        <v>6</v>
      </c>
      <c r="H1" s="152" t="s">
        <v>7</v>
      </c>
      <c r="I1" s="152" t="s">
        <v>8</v>
      </c>
      <c r="J1" s="153" t="s">
        <v>9</v>
      </c>
      <c r="K1" s="153" t="s">
        <v>10</v>
      </c>
      <c r="L1" s="153" t="s">
        <v>11</v>
      </c>
      <c r="M1" s="154" t="s">
        <v>12</v>
      </c>
      <c r="N1" s="154" t="s">
        <v>13</v>
      </c>
      <c r="O1" s="154" t="s">
        <v>14</v>
      </c>
      <c r="P1" s="153" t="s">
        <v>15</v>
      </c>
      <c r="Q1" s="149" t="s">
        <v>16</v>
      </c>
      <c r="R1" s="155" t="s">
        <v>17</v>
      </c>
      <c r="S1" s="156" t="s">
        <v>18</v>
      </c>
      <c r="T1" s="156" t="s">
        <v>138</v>
      </c>
      <c r="U1" s="157" t="s">
        <v>19</v>
      </c>
      <c r="V1" s="157" t="s">
        <v>20</v>
      </c>
      <c r="W1" s="157" t="s">
        <v>21</v>
      </c>
      <c r="X1" s="158" t="s">
        <v>22</v>
      </c>
      <c r="Y1" s="158" t="s">
        <v>23</v>
      </c>
      <c r="Z1" s="147" t="s">
        <v>24</v>
      </c>
      <c r="AA1" s="147" t="s">
        <v>26</v>
      </c>
      <c r="AB1" s="147" t="s">
        <v>25</v>
      </c>
      <c r="AC1" s="147" t="s">
        <v>139</v>
      </c>
      <c r="AD1" s="147" t="s">
        <v>27</v>
      </c>
      <c r="AE1" s="159">
        <v>1.25</v>
      </c>
      <c r="AF1" s="160">
        <v>1.45</v>
      </c>
      <c r="AG1" s="161">
        <v>0.11</v>
      </c>
      <c r="AH1" s="162">
        <v>0.13</v>
      </c>
    </row>
    <row r="2" spans="1:34" s="163" customFormat="1" ht="18.75" x14ac:dyDescent="0.25">
      <c r="A2" s="164" t="s">
        <v>140</v>
      </c>
      <c r="B2" s="165">
        <v>44675</v>
      </c>
      <c r="C2" s="166">
        <v>44675</v>
      </c>
      <c r="D2" s="167"/>
      <c r="E2" s="168" t="s">
        <v>141</v>
      </c>
      <c r="F2" s="169"/>
      <c r="G2" s="170"/>
      <c r="H2" s="170"/>
      <c r="I2" s="170"/>
      <c r="J2" s="171"/>
      <c r="K2" s="171"/>
      <c r="L2" s="172"/>
      <c r="M2" s="173"/>
      <c r="N2" s="173"/>
      <c r="O2" s="173"/>
      <c r="P2" s="173"/>
      <c r="Q2" s="174"/>
      <c r="R2" s="175"/>
      <c r="S2" s="176"/>
      <c r="T2" s="176"/>
      <c r="U2" s="177"/>
      <c r="V2" s="177"/>
      <c r="W2" s="164" t="s">
        <v>28</v>
      </c>
      <c r="X2" s="164"/>
      <c r="Y2" s="226" t="s">
        <v>29</v>
      </c>
      <c r="Z2" s="178"/>
      <c r="AA2" s="178"/>
      <c r="AB2" s="178"/>
      <c r="AC2" s="179"/>
      <c r="AD2" s="179"/>
    </row>
    <row r="3" spans="1:34" s="163" customFormat="1" ht="17.25" x14ac:dyDescent="0.25">
      <c r="A3" s="248" t="s">
        <v>140</v>
      </c>
      <c r="B3" s="220">
        <v>44675</v>
      </c>
      <c r="C3" s="219">
        <v>44675</v>
      </c>
      <c r="D3" s="218"/>
      <c r="E3" s="222" t="s">
        <v>32</v>
      </c>
      <c r="F3" s="216" t="s">
        <v>33</v>
      </c>
      <c r="G3" s="215"/>
      <c r="H3" s="214"/>
      <c r="I3" s="214"/>
      <c r="J3" s="213"/>
      <c r="K3" s="213"/>
      <c r="L3" s="212">
        <v>0.33333333333333331</v>
      </c>
      <c r="M3" s="211">
        <v>0.75</v>
      </c>
      <c r="N3" s="211" t="s">
        <v>142</v>
      </c>
      <c r="O3" s="211"/>
      <c r="P3" s="211"/>
      <c r="Q3" s="210"/>
      <c r="R3" s="209"/>
      <c r="S3" s="208"/>
      <c r="T3" s="208"/>
      <c r="U3" s="207"/>
      <c r="V3" s="207"/>
      <c r="W3" s="206" t="s">
        <v>48</v>
      </c>
      <c r="X3" s="206"/>
      <c r="Y3" s="204"/>
      <c r="Z3" s="204" t="s">
        <v>143</v>
      </c>
      <c r="AA3" s="203" t="s">
        <v>144</v>
      </c>
      <c r="AB3" s="202" t="s">
        <v>145</v>
      </c>
      <c r="AC3" s="202" t="s">
        <v>146</v>
      </c>
      <c r="AD3" s="202" t="s">
        <v>147</v>
      </c>
    </row>
    <row r="4" spans="1:34" s="163" customFormat="1" ht="15" x14ac:dyDescent="0.25">
      <c r="A4" s="248" t="s">
        <v>140</v>
      </c>
      <c r="B4" s="220">
        <v>44673</v>
      </c>
      <c r="C4" s="219"/>
      <c r="D4" s="218" t="s">
        <v>148</v>
      </c>
      <c r="E4" s="217" t="s">
        <v>149</v>
      </c>
      <c r="F4" s="216"/>
      <c r="G4" s="215">
        <v>72</v>
      </c>
      <c r="H4" s="214">
        <v>10</v>
      </c>
      <c r="I4" s="214">
        <v>50</v>
      </c>
      <c r="J4" s="213">
        <v>0.375</v>
      </c>
      <c r="K4" s="213">
        <v>0.625</v>
      </c>
      <c r="L4" s="212"/>
      <c r="M4" s="211"/>
      <c r="N4" s="211" t="s">
        <v>142</v>
      </c>
      <c r="O4" s="211" t="s">
        <v>150</v>
      </c>
      <c r="P4" s="211" t="s">
        <v>151</v>
      </c>
      <c r="Q4" s="210" t="s">
        <v>68</v>
      </c>
      <c r="R4" s="209">
        <v>1196.8</v>
      </c>
      <c r="S4" s="208">
        <f>R4*AE1</f>
        <v>1496</v>
      </c>
      <c r="T4" s="208">
        <v>1899</v>
      </c>
      <c r="U4" s="207">
        <f>((T4-S4)/T4)</f>
        <v>0.21221695629278567</v>
      </c>
      <c r="V4" s="207">
        <f>((T4-S4)/S4)</f>
        <v>0.26938502673796794</v>
      </c>
      <c r="W4" s="206" t="s">
        <v>34</v>
      </c>
      <c r="X4" s="205" t="s">
        <v>152</v>
      </c>
      <c r="Y4" s="204" t="s">
        <v>153</v>
      </c>
      <c r="Z4" s="204" t="s">
        <v>143</v>
      </c>
      <c r="AA4" s="203" t="s">
        <v>144</v>
      </c>
      <c r="AB4" s="202" t="s">
        <v>145</v>
      </c>
      <c r="AC4" s="202" t="s">
        <v>146</v>
      </c>
      <c r="AD4" s="202" t="s">
        <v>147</v>
      </c>
    </row>
    <row r="5" spans="1:34" s="163" customFormat="1" ht="17.25" x14ac:dyDescent="0.25">
      <c r="A5" s="248" t="s">
        <v>140</v>
      </c>
      <c r="B5" s="220">
        <v>44676</v>
      </c>
      <c r="C5" s="219">
        <v>44676</v>
      </c>
      <c r="D5" s="218"/>
      <c r="E5" s="222" t="s">
        <v>154</v>
      </c>
      <c r="F5" s="216" t="s">
        <v>39</v>
      </c>
      <c r="G5" s="215"/>
      <c r="H5" s="214"/>
      <c r="I5" s="214"/>
      <c r="J5" s="213"/>
      <c r="K5" s="213"/>
      <c r="L5" s="212">
        <v>0.29166666666666669</v>
      </c>
      <c r="M5" s="211">
        <v>0.83333333333333337</v>
      </c>
      <c r="N5" s="211" t="s">
        <v>142</v>
      </c>
      <c r="O5" s="211"/>
      <c r="P5" s="211"/>
      <c r="Q5" s="210"/>
      <c r="R5" s="209"/>
      <c r="S5" s="208"/>
      <c r="T5" s="208"/>
      <c r="U5" s="207"/>
      <c r="V5" s="207"/>
      <c r="W5" s="206" t="s">
        <v>48</v>
      </c>
      <c r="X5" s="206"/>
      <c r="Y5" s="204"/>
      <c r="Z5" s="204" t="s">
        <v>143</v>
      </c>
      <c r="AA5" s="203" t="s">
        <v>144</v>
      </c>
      <c r="AB5" s="202" t="s">
        <v>145</v>
      </c>
      <c r="AC5" s="202" t="s">
        <v>146</v>
      </c>
      <c r="AD5" s="202" t="s">
        <v>147</v>
      </c>
    </row>
    <row r="6" spans="1:34" s="163" customFormat="1" ht="15" x14ac:dyDescent="0.25">
      <c r="A6" s="248" t="s">
        <v>140</v>
      </c>
      <c r="B6" s="220">
        <v>44676</v>
      </c>
      <c r="C6" s="219"/>
      <c r="D6" s="218" t="s">
        <v>155</v>
      </c>
      <c r="E6" s="217" t="s">
        <v>156</v>
      </c>
      <c r="F6" s="216"/>
      <c r="G6" s="215">
        <v>4</v>
      </c>
      <c r="H6" s="214">
        <v>2</v>
      </c>
      <c r="I6" s="214">
        <v>20</v>
      </c>
      <c r="J6" s="213">
        <v>0.33333333333333331</v>
      </c>
      <c r="K6" s="213">
        <v>0.5</v>
      </c>
      <c r="L6" s="212"/>
      <c r="M6" s="211"/>
      <c r="N6" s="211" t="s">
        <v>142</v>
      </c>
      <c r="O6" s="211" t="s">
        <v>157</v>
      </c>
      <c r="P6" s="211" t="s">
        <v>158</v>
      </c>
      <c r="Q6" s="210" t="s">
        <v>56</v>
      </c>
      <c r="R6" s="209">
        <v>52.15</v>
      </c>
      <c r="S6" s="208">
        <f>R6*AE1</f>
        <v>65.1875</v>
      </c>
      <c r="T6" s="208">
        <v>119</v>
      </c>
      <c r="U6" s="207">
        <f>((T6-S6)/T6)</f>
        <v>0.45220588235294118</v>
      </c>
      <c r="V6" s="207">
        <f>((T6-S6)/S6)</f>
        <v>0.82550335570469802</v>
      </c>
      <c r="W6" s="206" t="s">
        <v>159</v>
      </c>
      <c r="X6" s="205" t="s">
        <v>160</v>
      </c>
      <c r="Y6" s="204" t="s">
        <v>153</v>
      </c>
      <c r="Z6" s="204" t="s">
        <v>143</v>
      </c>
      <c r="AA6" s="203" t="s">
        <v>144</v>
      </c>
      <c r="AB6" s="202" t="s">
        <v>145</v>
      </c>
      <c r="AC6" s="202" t="s">
        <v>146</v>
      </c>
      <c r="AD6" s="202" t="s">
        <v>147</v>
      </c>
    </row>
    <row r="7" spans="1:34" s="163" customFormat="1" ht="15" x14ac:dyDescent="0.25">
      <c r="A7" s="248" t="s">
        <v>140</v>
      </c>
      <c r="B7" s="220">
        <v>44676</v>
      </c>
      <c r="C7" s="219"/>
      <c r="D7" s="218" t="s">
        <v>161</v>
      </c>
      <c r="E7" s="217" t="s">
        <v>162</v>
      </c>
      <c r="F7" s="216"/>
      <c r="G7" s="215">
        <v>4</v>
      </c>
      <c r="H7" s="214">
        <v>2</v>
      </c>
      <c r="I7" s="214">
        <v>8</v>
      </c>
      <c r="J7" s="213">
        <v>0.36458333333333331</v>
      </c>
      <c r="K7" s="213">
        <v>0.53125</v>
      </c>
      <c r="L7" s="212"/>
      <c r="M7" s="211"/>
      <c r="N7" s="211" t="s">
        <v>142</v>
      </c>
      <c r="O7" s="211" t="s">
        <v>157</v>
      </c>
      <c r="P7" s="211" t="s">
        <v>151</v>
      </c>
      <c r="Q7" s="210" t="s">
        <v>163</v>
      </c>
      <c r="R7" s="209">
        <v>205.85</v>
      </c>
      <c r="S7" s="208">
        <f>R7*AE1</f>
        <v>257.3125</v>
      </c>
      <c r="T7" s="208">
        <v>369</v>
      </c>
      <c r="U7" s="207">
        <f>((T7-S7)/T7)</f>
        <v>0.30267615176151763</v>
      </c>
      <c r="V7" s="207">
        <f>((T7-S7)/S7)</f>
        <v>0.43405392275929072</v>
      </c>
      <c r="W7" s="206" t="s">
        <v>159</v>
      </c>
      <c r="X7" s="205" t="s">
        <v>164</v>
      </c>
      <c r="Y7" s="204" t="s">
        <v>153</v>
      </c>
      <c r="Z7" s="204" t="s">
        <v>143</v>
      </c>
      <c r="AA7" s="203" t="s">
        <v>144</v>
      </c>
      <c r="AB7" s="202" t="s">
        <v>145</v>
      </c>
      <c r="AC7" s="202" t="s">
        <v>146</v>
      </c>
      <c r="AD7" s="202" t="s">
        <v>147</v>
      </c>
    </row>
    <row r="8" spans="1:34" s="163" customFormat="1" ht="15" x14ac:dyDescent="0.25">
      <c r="A8" s="248" t="s">
        <v>140</v>
      </c>
      <c r="B8" s="220">
        <v>44676</v>
      </c>
      <c r="C8" s="219"/>
      <c r="D8" s="218" t="s">
        <v>165</v>
      </c>
      <c r="E8" s="217" t="s">
        <v>166</v>
      </c>
      <c r="F8" s="216"/>
      <c r="G8" s="215">
        <v>4.5</v>
      </c>
      <c r="H8" s="214">
        <v>2</v>
      </c>
      <c r="I8" s="214">
        <v>15</v>
      </c>
      <c r="J8" s="213">
        <v>0.46875</v>
      </c>
      <c r="K8" s="213">
        <v>0.65625</v>
      </c>
      <c r="L8" s="212"/>
      <c r="M8" s="211"/>
      <c r="N8" s="211" t="s">
        <v>142</v>
      </c>
      <c r="O8" s="211" t="s">
        <v>136</v>
      </c>
      <c r="P8" s="211" t="s">
        <v>158</v>
      </c>
      <c r="Q8" s="210" t="s">
        <v>167</v>
      </c>
      <c r="R8" s="209">
        <v>233</v>
      </c>
      <c r="S8" s="208">
        <f>R8*AE1</f>
        <v>291.25</v>
      </c>
      <c r="T8" s="208">
        <v>419</v>
      </c>
      <c r="U8" s="207">
        <f>((T8-S8)/T8)</f>
        <v>0.30489260143198088</v>
      </c>
      <c r="V8" s="207">
        <f>((T8-S8)/S8)</f>
        <v>0.43862660944206011</v>
      </c>
      <c r="W8" s="206" t="s">
        <v>159</v>
      </c>
      <c r="X8" s="205" t="s">
        <v>168</v>
      </c>
      <c r="Y8" s="204" t="s">
        <v>153</v>
      </c>
      <c r="Z8" s="204" t="s">
        <v>143</v>
      </c>
      <c r="AA8" s="203" t="s">
        <v>144</v>
      </c>
      <c r="AB8" s="202" t="s">
        <v>145</v>
      </c>
      <c r="AC8" s="202" t="s">
        <v>146</v>
      </c>
      <c r="AD8" s="202" t="s">
        <v>147</v>
      </c>
    </row>
    <row r="9" spans="1:34" s="163" customFormat="1" ht="15" x14ac:dyDescent="0.25">
      <c r="A9" s="248" t="s">
        <v>140</v>
      </c>
      <c r="B9" s="220">
        <v>44676</v>
      </c>
      <c r="C9" s="219"/>
      <c r="D9" s="218" t="s">
        <v>169</v>
      </c>
      <c r="E9" s="217" t="s">
        <v>170</v>
      </c>
      <c r="F9" s="216"/>
      <c r="G9" s="215">
        <v>3.5</v>
      </c>
      <c r="H9" s="214">
        <v>2</v>
      </c>
      <c r="I9" s="214">
        <v>20</v>
      </c>
      <c r="J9" s="213">
        <v>0.58333333333333337</v>
      </c>
      <c r="K9" s="213">
        <v>0.72916666666666663</v>
      </c>
      <c r="L9" s="212"/>
      <c r="M9" s="211"/>
      <c r="N9" s="211" t="s">
        <v>142</v>
      </c>
      <c r="O9" s="211" t="s">
        <v>157</v>
      </c>
      <c r="P9" s="211" t="s">
        <v>151</v>
      </c>
      <c r="Q9" s="210" t="s">
        <v>167</v>
      </c>
      <c r="R9" s="209">
        <v>193.7</v>
      </c>
      <c r="S9" s="208">
        <f>R9*AE1</f>
        <v>242.125</v>
      </c>
      <c r="T9" s="208">
        <v>349</v>
      </c>
      <c r="U9" s="207">
        <f>((T9-S9)/T9)</f>
        <v>0.30623209169054444</v>
      </c>
      <c r="V9" s="207">
        <f>((T9-S9)/S9)</f>
        <v>0.44140423335054207</v>
      </c>
      <c r="W9" s="206" t="s">
        <v>159</v>
      </c>
      <c r="X9" s="205" t="s">
        <v>171</v>
      </c>
      <c r="Y9" s="204" t="s">
        <v>153</v>
      </c>
      <c r="Z9" s="204" t="s">
        <v>143</v>
      </c>
      <c r="AA9" s="203" t="s">
        <v>144</v>
      </c>
      <c r="AB9" s="202" t="s">
        <v>145</v>
      </c>
      <c r="AC9" s="202" t="s">
        <v>146</v>
      </c>
      <c r="AD9" s="202" t="s">
        <v>147</v>
      </c>
    </row>
    <row r="10" spans="1:34" s="163" customFormat="1" ht="17.25" x14ac:dyDescent="0.25">
      <c r="A10" s="248" t="s">
        <v>140</v>
      </c>
      <c r="B10" s="220">
        <v>44677</v>
      </c>
      <c r="C10" s="219">
        <v>44677</v>
      </c>
      <c r="D10" s="218"/>
      <c r="E10" s="222" t="s">
        <v>35</v>
      </c>
      <c r="F10" s="216" t="s">
        <v>33</v>
      </c>
      <c r="G10" s="215"/>
      <c r="H10" s="214"/>
      <c r="I10" s="214"/>
      <c r="J10" s="213"/>
      <c r="K10" s="213"/>
      <c r="L10" s="212">
        <v>0.29166666666666669</v>
      </c>
      <c r="M10" s="211">
        <v>0.83333333333333337</v>
      </c>
      <c r="N10" s="211" t="s">
        <v>142</v>
      </c>
      <c r="O10" s="211"/>
      <c r="P10" s="211"/>
      <c r="Q10" s="210"/>
      <c r="R10" s="209"/>
      <c r="S10" s="208"/>
      <c r="T10" s="208"/>
      <c r="U10" s="207"/>
      <c r="V10" s="207"/>
      <c r="W10" s="206" t="s">
        <v>48</v>
      </c>
      <c r="X10" s="206"/>
      <c r="Y10" s="204"/>
      <c r="Z10" s="204" t="s">
        <v>143</v>
      </c>
      <c r="AA10" s="203" t="s">
        <v>144</v>
      </c>
      <c r="AB10" s="202" t="s">
        <v>145</v>
      </c>
      <c r="AC10" s="202" t="s">
        <v>146</v>
      </c>
      <c r="AD10" s="202" t="s">
        <v>147</v>
      </c>
    </row>
    <row r="11" spans="1:34" s="163" customFormat="1" ht="15" x14ac:dyDescent="0.25">
      <c r="A11" s="248" t="s">
        <v>140</v>
      </c>
      <c r="B11" s="220">
        <v>44677</v>
      </c>
      <c r="C11" s="219"/>
      <c r="D11" s="218" t="s">
        <v>172</v>
      </c>
      <c r="E11" s="217" t="s">
        <v>36</v>
      </c>
      <c r="F11" s="216"/>
      <c r="G11" s="215">
        <v>4.5</v>
      </c>
      <c r="H11" s="214">
        <v>10</v>
      </c>
      <c r="I11" s="214">
        <v>100</v>
      </c>
      <c r="J11" s="213">
        <v>0.58333333333333337</v>
      </c>
      <c r="K11" s="213">
        <v>0.77083333333333337</v>
      </c>
      <c r="L11" s="212"/>
      <c r="M11" s="211"/>
      <c r="N11" s="211" t="s">
        <v>142</v>
      </c>
      <c r="O11" s="211" t="s">
        <v>157</v>
      </c>
      <c r="P11" s="211" t="s">
        <v>151</v>
      </c>
      <c r="Q11" s="210" t="s">
        <v>56</v>
      </c>
      <c r="R11" s="209">
        <v>46.15</v>
      </c>
      <c r="S11" s="208">
        <f>R11*AE1</f>
        <v>57.6875</v>
      </c>
      <c r="T11" s="208">
        <v>119</v>
      </c>
      <c r="U11" s="207">
        <f t="shared" ref="U11:U16" si="0">((T11-S11)/T11)</f>
        <v>0.51523109243697474</v>
      </c>
      <c r="V11" s="207">
        <f t="shared" ref="V11:V16" si="1">((T11-S11)/S11)</f>
        <v>1.0628385698808234</v>
      </c>
      <c r="W11" s="206" t="s">
        <v>159</v>
      </c>
      <c r="X11" s="224" t="s">
        <v>173</v>
      </c>
      <c r="Y11" s="204" t="s">
        <v>153</v>
      </c>
      <c r="Z11" s="204" t="s">
        <v>143</v>
      </c>
      <c r="AA11" s="203" t="s">
        <v>144</v>
      </c>
      <c r="AB11" s="202" t="s">
        <v>145</v>
      </c>
      <c r="AC11" s="202" t="s">
        <v>146</v>
      </c>
      <c r="AD11" s="202" t="s">
        <v>147</v>
      </c>
    </row>
    <row r="12" spans="1:34" s="163" customFormat="1" ht="15" x14ac:dyDescent="0.25">
      <c r="A12" s="248" t="s">
        <v>140</v>
      </c>
      <c r="B12" s="220">
        <v>44677</v>
      </c>
      <c r="C12" s="219"/>
      <c r="D12" s="218" t="s">
        <v>174</v>
      </c>
      <c r="E12" s="217" t="s">
        <v>175</v>
      </c>
      <c r="F12" s="216"/>
      <c r="G12" s="215">
        <v>6</v>
      </c>
      <c r="H12" s="214">
        <v>4</v>
      </c>
      <c r="I12" s="214">
        <v>20</v>
      </c>
      <c r="J12" s="213">
        <v>0.39583333333333331</v>
      </c>
      <c r="K12" s="213">
        <v>0.64583333333333337</v>
      </c>
      <c r="L12" s="212"/>
      <c r="M12" s="211"/>
      <c r="N12" s="211" t="s">
        <v>142</v>
      </c>
      <c r="O12" s="211" t="s">
        <v>57</v>
      </c>
      <c r="P12" s="211" t="s">
        <v>151</v>
      </c>
      <c r="Q12" s="210" t="s">
        <v>176</v>
      </c>
      <c r="R12" s="209">
        <v>83.55</v>
      </c>
      <c r="S12" s="208">
        <f>R12*AE1</f>
        <v>104.4375</v>
      </c>
      <c r="T12" s="208">
        <v>159</v>
      </c>
      <c r="U12" s="207">
        <f t="shared" si="0"/>
        <v>0.34316037735849059</v>
      </c>
      <c r="V12" s="207">
        <f t="shared" si="1"/>
        <v>0.52244165170556556</v>
      </c>
      <c r="W12" s="206" t="s">
        <v>159</v>
      </c>
      <c r="X12" s="224" t="s">
        <v>177</v>
      </c>
      <c r="Y12" s="204" t="s">
        <v>153</v>
      </c>
      <c r="Z12" s="204" t="s">
        <v>143</v>
      </c>
      <c r="AA12" s="203" t="s">
        <v>144</v>
      </c>
      <c r="AB12" s="202" t="s">
        <v>145</v>
      </c>
      <c r="AC12" s="202" t="s">
        <v>146</v>
      </c>
      <c r="AD12" s="202" t="s">
        <v>147</v>
      </c>
    </row>
    <row r="13" spans="1:34" s="163" customFormat="1" ht="15" x14ac:dyDescent="0.25">
      <c r="A13" s="248" t="s">
        <v>140</v>
      </c>
      <c r="B13" s="220">
        <v>44677</v>
      </c>
      <c r="C13" s="219"/>
      <c r="D13" s="218" t="s">
        <v>178</v>
      </c>
      <c r="E13" s="217" t="s">
        <v>179</v>
      </c>
      <c r="F13" s="216"/>
      <c r="G13" s="215">
        <v>2.5</v>
      </c>
      <c r="H13" s="214">
        <v>2</v>
      </c>
      <c r="I13" s="214">
        <v>15</v>
      </c>
      <c r="J13" s="213">
        <v>0.42708333333333331</v>
      </c>
      <c r="K13" s="213">
        <v>0.53125</v>
      </c>
      <c r="L13" s="212"/>
      <c r="M13" s="211"/>
      <c r="N13" s="211" t="s">
        <v>142</v>
      </c>
      <c r="O13" s="211" t="s">
        <v>157</v>
      </c>
      <c r="P13" s="211" t="s">
        <v>180</v>
      </c>
      <c r="Q13" s="210" t="s">
        <v>68</v>
      </c>
      <c r="R13" s="209">
        <v>101.1</v>
      </c>
      <c r="S13" s="208">
        <f>R13*AE1</f>
        <v>126.375</v>
      </c>
      <c r="T13" s="208">
        <v>199</v>
      </c>
      <c r="U13" s="207">
        <f t="shared" si="0"/>
        <v>0.3649497487437186</v>
      </c>
      <c r="V13" s="207">
        <f t="shared" si="1"/>
        <v>0.57467853610286845</v>
      </c>
      <c r="W13" s="206" t="s">
        <v>159</v>
      </c>
      <c r="X13" s="224" t="s">
        <v>181</v>
      </c>
      <c r="Y13" s="204" t="s">
        <v>153</v>
      </c>
      <c r="Z13" s="204" t="s">
        <v>143</v>
      </c>
      <c r="AA13" s="203" t="s">
        <v>144</v>
      </c>
      <c r="AB13" s="202" t="s">
        <v>145</v>
      </c>
      <c r="AC13" s="202" t="s">
        <v>146</v>
      </c>
      <c r="AD13" s="202" t="s">
        <v>147</v>
      </c>
    </row>
    <row r="14" spans="1:34" s="163" customFormat="1" ht="15" x14ac:dyDescent="0.25">
      <c r="A14" s="248" t="s">
        <v>140</v>
      </c>
      <c r="B14" s="220">
        <v>44677</v>
      </c>
      <c r="C14" s="219"/>
      <c r="D14" s="218" t="s">
        <v>182</v>
      </c>
      <c r="E14" s="217" t="s">
        <v>183</v>
      </c>
      <c r="F14" s="216"/>
      <c r="G14" s="215">
        <v>2</v>
      </c>
      <c r="H14" s="214">
        <v>5</v>
      </c>
      <c r="I14" s="214">
        <v>30</v>
      </c>
      <c r="J14" s="213">
        <v>0.38541666666666669</v>
      </c>
      <c r="K14" s="213">
        <v>0.46875</v>
      </c>
      <c r="L14" s="212"/>
      <c r="M14" s="211"/>
      <c r="N14" s="211" t="s">
        <v>142</v>
      </c>
      <c r="O14" s="211" t="s">
        <v>157</v>
      </c>
      <c r="P14" s="211" t="s">
        <v>151</v>
      </c>
      <c r="Q14" s="210" t="s">
        <v>56</v>
      </c>
      <c r="R14" s="209">
        <v>55.25</v>
      </c>
      <c r="S14" s="208">
        <f>R14*AE1</f>
        <v>69.0625</v>
      </c>
      <c r="T14" s="208">
        <v>119</v>
      </c>
      <c r="U14" s="207">
        <f t="shared" si="0"/>
        <v>0.41964285714285715</v>
      </c>
      <c r="V14" s="207">
        <f t="shared" si="1"/>
        <v>0.72307692307692306</v>
      </c>
      <c r="W14" s="206" t="s">
        <v>159</v>
      </c>
      <c r="X14" s="224" t="s">
        <v>184</v>
      </c>
      <c r="Y14" s="204" t="s">
        <v>153</v>
      </c>
      <c r="Z14" s="204" t="s">
        <v>143</v>
      </c>
      <c r="AA14" s="203" t="s">
        <v>144</v>
      </c>
      <c r="AB14" s="202" t="s">
        <v>145</v>
      </c>
      <c r="AC14" s="202" t="s">
        <v>146</v>
      </c>
      <c r="AD14" s="202" t="s">
        <v>147</v>
      </c>
    </row>
    <row r="15" spans="1:34" s="163" customFormat="1" ht="15" x14ac:dyDescent="0.25">
      <c r="A15" s="248" t="s">
        <v>140</v>
      </c>
      <c r="B15" s="220">
        <v>44677</v>
      </c>
      <c r="C15" s="219"/>
      <c r="D15" s="218" t="s">
        <v>185</v>
      </c>
      <c r="E15" s="217" t="s">
        <v>186</v>
      </c>
      <c r="F15" s="216"/>
      <c r="G15" s="215">
        <v>4</v>
      </c>
      <c r="H15" s="214">
        <v>2</v>
      </c>
      <c r="I15" s="214">
        <v>6</v>
      </c>
      <c r="J15" s="213">
        <v>0.375</v>
      </c>
      <c r="K15" s="213">
        <v>0.54166666666666663</v>
      </c>
      <c r="L15" s="212"/>
      <c r="M15" s="211"/>
      <c r="N15" s="211" t="s">
        <v>142</v>
      </c>
      <c r="O15" s="211" t="s">
        <v>157</v>
      </c>
      <c r="P15" s="211" t="s">
        <v>151</v>
      </c>
      <c r="Q15" s="210" t="s">
        <v>187</v>
      </c>
      <c r="R15" s="209">
        <v>494</v>
      </c>
      <c r="S15" s="208">
        <f>R15*AE1</f>
        <v>617.5</v>
      </c>
      <c r="T15" s="208">
        <v>999</v>
      </c>
      <c r="U15" s="207">
        <f t="shared" si="0"/>
        <v>0.38188188188188188</v>
      </c>
      <c r="V15" s="207">
        <f t="shared" si="1"/>
        <v>0.61781376518218623</v>
      </c>
      <c r="W15" s="206" t="s">
        <v>188</v>
      </c>
      <c r="X15" s="224" t="s">
        <v>189</v>
      </c>
      <c r="Y15" s="204" t="s">
        <v>153</v>
      </c>
      <c r="Z15" s="204" t="s">
        <v>143</v>
      </c>
      <c r="AA15" s="203" t="s">
        <v>144</v>
      </c>
      <c r="AB15" s="202" t="s">
        <v>145</v>
      </c>
      <c r="AC15" s="202" t="s">
        <v>146</v>
      </c>
      <c r="AD15" s="202" t="s">
        <v>147</v>
      </c>
    </row>
    <row r="16" spans="1:34" s="163" customFormat="1" ht="15" x14ac:dyDescent="0.25">
      <c r="A16" s="248" t="s">
        <v>140</v>
      </c>
      <c r="B16" s="220">
        <v>44677</v>
      </c>
      <c r="C16" s="219"/>
      <c r="D16" s="218" t="s">
        <v>190</v>
      </c>
      <c r="E16" s="217" t="s">
        <v>191</v>
      </c>
      <c r="F16" s="216"/>
      <c r="G16" s="215">
        <v>8</v>
      </c>
      <c r="H16" s="214">
        <v>2</v>
      </c>
      <c r="I16" s="214">
        <v>6</v>
      </c>
      <c r="J16" s="213">
        <v>0.375</v>
      </c>
      <c r="K16" s="213">
        <v>0.70833333333333337</v>
      </c>
      <c r="L16" s="212"/>
      <c r="M16" s="211"/>
      <c r="N16" s="211" t="s">
        <v>142</v>
      </c>
      <c r="O16" s="211" t="s">
        <v>157</v>
      </c>
      <c r="P16" s="211" t="s">
        <v>151</v>
      </c>
      <c r="Q16" s="210" t="s">
        <v>187</v>
      </c>
      <c r="R16" s="209">
        <v>587.5</v>
      </c>
      <c r="S16" s="208">
        <f>R16*AE1</f>
        <v>734.375</v>
      </c>
      <c r="T16" s="208">
        <v>1199</v>
      </c>
      <c r="U16" s="207">
        <f t="shared" si="0"/>
        <v>0.38751042535446206</v>
      </c>
      <c r="V16" s="207">
        <f t="shared" si="1"/>
        <v>0.63268085106382976</v>
      </c>
      <c r="W16" s="206" t="s">
        <v>188</v>
      </c>
      <c r="X16" s="224" t="s">
        <v>192</v>
      </c>
      <c r="Y16" s="204" t="s">
        <v>153</v>
      </c>
      <c r="Z16" s="204" t="s">
        <v>143</v>
      </c>
      <c r="AA16" s="203" t="s">
        <v>144</v>
      </c>
      <c r="AB16" s="202" t="s">
        <v>145</v>
      </c>
      <c r="AC16" s="202" t="s">
        <v>146</v>
      </c>
      <c r="AD16" s="202" t="s">
        <v>147</v>
      </c>
    </row>
    <row r="17" spans="1:30" s="163" customFormat="1" ht="17.25" x14ac:dyDescent="0.25">
      <c r="A17" s="248" t="s">
        <v>140</v>
      </c>
      <c r="B17" s="220">
        <v>44678</v>
      </c>
      <c r="C17" s="219">
        <v>44678</v>
      </c>
      <c r="D17" s="218"/>
      <c r="E17" s="222" t="s">
        <v>193</v>
      </c>
      <c r="F17" s="216" t="s">
        <v>80</v>
      </c>
      <c r="G17" s="215"/>
      <c r="H17" s="214"/>
      <c r="I17" s="214"/>
      <c r="J17" s="213"/>
      <c r="K17" s="213"/>
      <c r="L17" s="212" t="s">
        <v>194</v>
      </c>
      <c r="M17" s="211" t="s">
        <v>194</v>
      </c>
      <c r="N17" s="211" t="s">
        <v>142</v>
      </c>
      <c r="O17" s="211"/>
      <c r="P17" s="211"/>
      <c r="Q17" s="210"/>
      <c r="R17" s="209"/>
      <c r="S17" s="208"/>
      <c r="T17" s="208"/>
      <c r="U17" s="207"/>
      <c r="V17" s="207"/>
      <c r="W17" s="206" t="s">
        <v>195</v>
      </c>
      <c r="X17" s="211"/>
      <c r="Y17" s="204"/>
      <c r="Z17" s="204"/>
      <c r="AA17" s="203"/>
      <c r="AB17" s="223"/>
      <c r="AC17" s="202"/>
      <c r="AD17" s="202"/>
    </row>
    <row r="18" spans="1:30" s="163" customFormat="1" ht="17.25" x14ac:dyDescent="0.25">
      <c r="A18" s="248" t="s">
        <v>140</v>
      </c>
      <c r="B18" s="220">
        <v>44679</v>
      </c>
      <c r="C18" s="219">
        <v>44679</v>
      </c>
      <c r="D18" s="218"/>
      <c r="E18" s="222" t="s">
        <v>196</v>
      </c>
      <c r="F18" s="216" t="s">
        <v>33</v>
      </c>
      <c r="G18" s="215"/>
      <c r="H18" s="214"/>
      <c r="I18" s="214"/>
      <c r="J18" s="213"/>
      <c r="K18" s="213"/>
      <c r="L18" s="212">
        <v>0.33333333333333331</v>
      </c>
      <c r="M18" s="211">
        <v>0.95833333333333337</v>
      </c>
      <c r="N18" s="211" t="s">
        <v>142</v>
      </c>
      <c r="O18" s="211"/>
      <c r="P18" s="211"/>
      <c r="Q18" s="210"/>
      <c r="R18" s="209"/>
      <c r="S18" s="208"/>
      <c r="T18" s="208"/>
      <c r="U18" s="207"/>
      <c r="V18" s="207"/>
      <c r="W18" s="206" t="s">
        <v>48</v>
      </c>
      <c r="X18" s="211"/>
      <c r="Y18" s="204"/>
      <c r="Z18" s="204" t="s">
        <v>197</v>
      </c>
      <c r="AA18" s="203" t="s">
        <v>40</v>
      </c>
      <c r="AB18" s="223" t="s">
        <v>198</v>
      </c>
      <c r="AC18" s="202" t="s">
        <v>199</v>
      </c>
      <c r="AD18" s="202"/>
    </row>
    <row r="19" spans="1:30" s="163" customFormat="1" ht="15" x14ac:dyDescent="0.25">
      <c r="A19" s="248" t="s">
        <v>140</v>
      </c>
      <c r="B19" s="220">
        <v>44679</v>
      </c>
      <c r="C19" s="219"/>
      <c r="D19" s="218" t="s">
        <v>200</v>
      </c>
      <c r="E19" s="217" t="s">
        <v>201</v>
      </c>
      <c r="F19" s="216"/>
      <c r="G19" s="215">
        <v>3</v>
      </c>
      <c r="H19" s="214">
        <v>10</v>
      </c>
      <c r="I19" s="214">
        <v>30</v>
      </c>
      <c r="J19" s="213">
        <v>0.58333333333333337</v>
      </c>
      <c r="K19" s="213">
        <v>0.70833333333333337</v>
      </c>
      <c r="L19" s="212"/>
      <c r="M19" s="211"/>
      <c r="N19" s="211" t="s">
        <v>142</v>
      </c>
      <c r="O19" s="211" t="s">
        <v>157</v>
      </c>
      <c r="P19" s="211" t="s">
        <v>151</v>
      </c>
      <c r="Q19" s="210" t="s">
        <v>108</v>
      </c>
      <c r="R19" s="209">
        <v>66</v>
      </c>
      <c r="S19" s="208">
        <f>R19*AE1</f>
        <v>82.5</v>
      </c>
      <c r="T19" s="208">
        <v>119</v>
      </c>
      <c r="U19" s="207">
        <f t="shared" ref="U19:U25" si="2">((T19-S19)/T19)</f>
        <v>0.30672268907563027</v>
      </c>
      <c r="V19" s="207">
        <f t="shared" ref="V19:V25" si="3">((T19-S19)/S19)</f>
        <v>0.44242424242424244</v>
      </c>
      <c r="W19" s="206" t="s">
        <v>159</v>
      </c>
      <c r="X19" s="224" t="s">
        <v>202</v>
      </c>
      <c r="Y19" s="204" t="s">
        <v>153</v>
      </c>
      <c r="Z19" s="204" t="s">
        <v>197</v>
      </c>
      <c r="AA19" s="203" t="s">
        <v>40</v>
      </c>
      <c r="AB19" s="223" t="s">
        <v>198</v>
      </c>
      <c r="AC19" s="202" t="s">
        <v>199</v>
      </c>
      <c r="AD19" s="202"/>
    </row>
    <row r="20" spans="1:30" s="163" customFormat="1" ht="15" x14ac:dyDescent="0.25">
      <c r="A20" s="248" t="s">
        <v>140</v>
      </c>
      <c r="B20" s="220">
        <v>44679</v>
      </c>
      <c r="C20" s="219"/>
      <c r="D20" s="218" t="s">
        <v>203</v>
      </c>
      <c r="E20" s="217" t="s">
        <v>41</v>
      </c>
      <c r="F20" s="216"/>
      <c r="G20" s="215">
        <v>4.5</v>
      </c>
      <c r="H20" s="214">
        <v>10</v>
      </c>
      <c r="I20" s="214">
        <v>30</v>
      </c>
      <c r="J20" s="213">
        <v>0.375</v>
      </c>
      <c r="K20" s="213">
        <v>0.5625</v>
      </c>
      <c r="L20" s="212"/>
      <c r="M20" s="211"/>
      <c r="N20" s="211" t="s">
        <v>142</v>
      </c>
      <c r="O20" s="211" t="s">
        <v>136</v>
      </c>
      <c r="P20" s="211" t="s">
        <v>151</v>
      </c>
      <c r="Q20" s="210" t="s">
        <v>204</v>
      </c>
      <c r="R20" s="209">
        <v>81.28</v>
      </c>
      <c r="S20" s="208">
        <f>R20*AE1</f>
        <v>101.6</v>
      </c>
      <c r="T20" s="208">
        <v>149</v>
      </c>
      <c r="U20" s="207">
        <f t="shared" si="2"/>
        <v>0.31812080536912757</v>
      </c>
      <c r="V20" s="207">
        <f t="shared" si="3"/>
        <v>0.4665354330708662</v>
      </c>
      <c r="W20" s="206" t="s">
        <v>159</v>
      </c>
      <c r="X20" s="224" t="s">
        <v>205</v>
      </c>
      <c r="Y20" s="204" t="s">
        <v>153</v>
      </c>
      <c r="Z20" s="204" t="s">
        <v>197</v>
      </c>
      <c r="AA20" s="203" t="s">
        <v>40</v>
      </c>
      <c r="AB20" s="223" t="s">
        <v>198</v>
      </c>
      <c r="AC20" s="202" t="s">
        <v>199</v>
      </c>
      <c r="AD20" s="202"/>
    </row>
    <row r="21" spans="1:30" s="163" customFormat="1" ht="15" x14ac:dyDescent="0.25">
      <c r="A21" s="248" t="s">
        <v>140</v>
      </c>
      <c r="B21" s="220">
        <v>44679</v>
      </c>
      <c r="C21" s="219"/>
      <c r="D21" s="218" t="s">
        <v>206</v>
      </c>
      <c r="E21" s="217" t="s">
        <v>207</v>
      </c>
      <c r="F21" s="216"/>
      <c r="G21" s="215">
        <v>8</v>
      </c>
      <c r="H21" s="214">
        <v>10</v>
      </c>
      <c r="I21" s="214">
        <v>50</v>
      </c>
      <c r="J21" s="213">
        <v>0.33333333333333331</v>
      </c>
      <c r="K21" s="213">
        <v>0.66666666666666663</v>
      </c>
      <c r="L21" s="212"/>
      <c r="M21" s="211"/>
      <c r="N21" s="211" t="s">
        <v>142</v>
      </c>
      <c r="O21" s="211" t="s">
        <v>57</v>
      </c>
      <c r="P21" s="211" t="s">
        <v>180</v>
      </c>
      <c r="Q21" s="210" t="s">
        <v>108</v>
      </c>
      <c r="R21" s="209">
        <v>174.95</v>
      </c>
      <c r="S21" s="208">
        <f>R21*AE1</f>
        <v>218.6875</v>
      </c>
      <c r="T21" s="208">
        <v>319</v>
      </c>
      <c r="U21" s="207">
        <f t="shared" si="2"/>
        <v>0.31445924764890282</v>
      </c>
      <c r="V21" s="207">
        <f t="shared" si="3"/>
        <v>0.45870248642469275</v>
      </c>
      <c r="W21" s="206" t="s">
        <v>159</v>
      </c>
      <c r="X21" s="224" t="s">
        <v>208</v>
      </c>
      <c r="Y21" s="204" t="s">
        <v>153</v>
      </c>
      <c r="Z21" s="204" t="s">
        <v>197</v>
      </c>
      <c r="AA21" s="203" t="s">
        <v>40</v>
      </c>
      <c r="AB21" s="223" t="s">
        <v>198</v>
      </c>
      <c r="AC21" s="202" t="s">
        <v>199</v>
      </c>
      <c r="AD21" s="202"/>
    </row>
    <row r="22" spans="1:30" s="163" customFormat="1" ht="15" x14ac:dyDescent="0.25">
      <c r="A22" s="248" t="s">
        <v>140</v>
      </c>
      <c r="B22" s="220">
        <v>44679</v>
      </c>
      <c r="C22" s="219"/>
      <c r="D22" s="218" t="s">
        <v>209</v>
      </c>
      <c r="E22" s="217" t="s">
        <v>210</v>
      </c>
      <c r="F22" s="216"/>
      <c r="G22" s="215">
        <v>3</v>
      </c>
      <c r="H22" s="214">
        <v>10</v>
      </c>
      <c r="I22" s="214">
        <v>30</v>
      </c>
      <c r="J22" s="213">
        <v>0.73958333333333337</v>
      </c>
      <c r="K22" s="213">
        <v>0.86458333333333337</v>
      </c>
      <c r="L22" s="212"/>
      <c r="M22" s="211"/>
      <c r="N22" s="211" t="s">
        <v>142</v>
      </c>
      <c r="O22" s="211" t="s">
        <v>211</v>
      </c>
      <c r="P22" s="211" t="s">
        <v>151</v>
      </c>
      <c r="Q22" s="210" t="s">
        <v>108</v>
      </c>
      <c r="R22" s="209">
        <v>156.38</v>
      </c>
      <c r="S22" s="208">
        <f>R22*AE1</f>
        <v>195.47499999999999</v>
      </c>
      <c r="T22" s="208">
        <v>289</v>
      </c>
      <c r="U22" s="207">
        <f t="shared" si="2"/>
        <v>0.32361591695501735</v>
      </c>
      <c r="V22" s="207">
        <f t="shared" si="3"/>
        <v>0.47844992965852418</v>
      </c>
      <c r="W22" s="206" t="s">
        <v>159</v>
      </c>
      <c r="X22" s="224" t="s">
        <v>212</v>
      </c>
      <c r="Y22" s="204" t="s">
        <v>153</v>
      </c>
      <c r="Z22" s="204" t="s">
        <v>197</v>
      </c>
      <c r="AA22" s="203" t="s">
        <v>40</v>
      </c>
      <c r="AB22" s="223" t="s">
        <v>198</v>
      </c>
      <c r="AC22" s="202" t="s">
        <v>199</v>
      </c>
      <c r="AD22" s="202"/>
    </row>
    <row r="23" spans="1:30" s="163" customFormat="1" ht="15" x14ac:dyDescent="0.25">
      <c r="A23" s="248" t="s">
        <v>140</v>
      </c>
      <c r="B23" s="220">
        <v>44679</v>
      </c>
      <c r="C23" s="219"/>
      <c r="D23" s="218" t="s">
        <v>213</v>
      </c>
      <c r="E23" s="217" t="s">
        <v>214</v>
      </c>
      <c r="F23" s="216"/>
      <c r="G23" s="215">
        <v>5</v>
      </c>
      <c r="H23" s="214">
        <v>2</v>
      </c>
      <c r="I23" s="214">
        <v>15</v>
      </c>
      <c r="J23" s="213">
        <v>0.35416666666666669</v>
      </c>
      <c r="K23" s="213">
        <v>0.5625</v>
      </c>
      <c r="L23" s="212"/>
      <c r="M23" s="211"/>
      <c r="N23" s="211" t="s">
        <v>142</v>
      </c>
      <c r="O23" s="211" t="s">
        <v>157</v>
      </c>
      <c r="P23" s="211" t="s">
        <v>158</v>
      </c>
      <c r="Q23" s="210" t="s">
        <v>108</v>
      </c>
      <c r="R23" s="209">
        <v>105</v>
      </c>
      <c r="S23" s="208">
        <f>R23*AE1</f>
        <v>131.25</v>
      </c>
      <c r="T23" s="208">
        <v>199</v>
      </c>
      <c r="U23" s="207">
        <f t="shared" si="2"/>
        <v>0.34045226130653267</v>
      </c>
      <c r="V23" s="207">
        <f t="shared" si="3"/>
        <v>0.5161904761904762</v>
      </c>
      <c r="W23" s="206" t="s">
        <v>159</v>
      </c>
      <c r="X23" s="224" t="s">
        <v>215</v>
      </c>
      <c r="Y23" s="204" t="s">
        <v>153</v>
      </c>
      <c r="Z23" s="204" t="s">
        <v>197</v>
      </c>
      <c r="AA23" s="203" t="s">
        <v>40</v>
      </c>
      <c r="AB23" s="223" t="s">
        <v>198</v>
      </c>
      <c r="AC23" s="202" t="s">
        <v>199</v>
      </c>
      <c r="AD23" s="202"/>
    </row>
    <row r="24" spans="1:30" s="163" customFormat="1" ht="15" x14ac:dyDescent="0.25">
      <c r="A24" s="248" t="s">
        <v>140</v>
      </c>
      <c r="B24" s="220">
        <v>44679</v>
      </c>
      <c r="C24" s="219"/>
      <c r="D24" s="218" t="s">
        <v>216</v>
      </c>
      <c r="E24" s="217" t="s">
        <v>186</v>
      </c>
      <c r="F24" s="216"/>
      <c r="G24" s="215">
        <v>4</v>
      </c>
      <c r="H24" s="214">
        <v>2</v>
      </c>
      <c r="I24" s="214">
        <v>6</v>
      </c>
      <c r="J24" s="213">
        <v>0.375</v>
      </c>
      <c r="K24" s="213">
        <v>0.54166666666666663</v>
      </c>
      <c r="L24" s="212"/>
      <c r="M24" s="211"/>
      <c r="N24" s="211" t="s">
        <v>142</v>
      </c>
      <c r="O24" s="211" t="s">
        <v>157</v>
      </c>
      <c r="P24" s="211" t="s">
        <v>151</v>
      </c>
      <c r="Q24" s="210" t="s">
        <v>187</v>
      </c>
      <c r="R24" s="209">
        <v>305.76</v>
      </c>
      <c r="S24" s="208">
        <f>R24*AE1</f>
        <v>382.2</v>
      </c>
      <c r="T24" s="208">
        <v>599</v>
      </c>
      <c r="U24" s="207">
        <f t="shared" si="2"/>
        <v>0.36193656093489152</v>
      </c>
      <c r="V24" s="207">
        <f t="shared" si="3"/>
        <v>0.56724228152799583</v>
      </c>
      <c r="W24" s="206" t="s">
        <v>188</v>
      </c>
      <c r="X24" s="224" t="s">
        <v>189</v>
      </c>
      <c r="Y24" s="204" t="s">
        <v>153</v>
      </c>
      <c r="Z24" s="204" t="s">
        <v>197</v>
      </c>
      <c r="AA24" s="203" t="s">
        <v>40</v>
      </c>
      <c r="AB24" s="223" t="s">
        <v>198</v>
      </c>
      <c r="AC24" s="202" t="s">
        <v>199</v>
      </c>
      <c r="AD24" s="202"/>
    </row>
    <row r="25" spans="1:30" s="163" customFormat="1" ht="15" x14ac:dyDescent="0.25">
      <c r="A25" s="248" t="s">
        <v>140</v>
      </c>
      <c r="B25" s="220">
        <v>44679</v>
      </c>
      <c r="C25" s="219"/>
      <c r="D25" s="218" t="s">
        <v>217</v>
      </c>
      <c r="E25" s="217" t="s">
        <v>191</v>
      </c>
      <c r="F25" s="216"/>
      <c r="G25" s="215">
        <v>8</v>
      </c>
      <c r="H25" s="214">
        <v>2</v>
      </c>
      <c r="I25" s="214">
        <v>6</v>
      </c>
      <c r="J25" s="213">
        <v>0.375</v>
      </c>
      <c r="K25" s="213">
        <v>0.70833333333333337</v>
      </c>
      <c r="L25" s="212"/>
      <c r="M25" s="211"/>
      <c r="N25" s="211" t="s">
        <v>142</v>
      </c>
      <c r="O25" s="211" t="s">
        <v>157</v>
      </c>
      <c r="P25" s="211" t="s">
        <v>151</v>
      </c>
      <c r="Q25" s="210" t="s">
        <v>187</v>
      </c>
      <c r="R25" s="209">
        <v>453.81</v>
      </c>
      <c r="S25" s="208">
        <f>R25*AE1</f>
        <v>567.26250000000005</v>
      </c>
      <c r="T25" s="208">
        <v>899</v>
      </c>
      <c r="U25" s="207">
        <f t="shared" si="2"/>
        <v>0.36900723025583976</v>
      </c>
      <c r="V25" s="207">
        <f t="shared" si="3"/>
        <v>0.58480421321698495</v>
      </c>
      <c r="W25" s="206" t="s">
        <v>188</v>
      </c>
      <c r="X25" s="224" t="s">
        <v>192</v>
      </c>
      <c r="Y25" s="204" t="s">
        <v>153</v>
      </c>
      <c r="Z25" s="204" t="s">
        <v>197</v>
      </c>
      <c r="AA25" s="203" t="s">
        <v>40</v>
      </c>
      <c r="AB25" s="223" t="s">
        <v>198</v>
      </c>
      <c r="AC25" s="202" t="s">
        <v>199</v>
      </c>
      <c r="AD25" s="202"/>
    </row>
    <row r="26" spans="1:30" s="163" customFormat="1" ht="17.25" x14ac:dyDescent="0.25">
      <c r="A26" s="248" t="s">
        <v>140</v>
      </c>
      <c r="B26" s="220">
        <v>44680</v>
      </c>
      <c r="C26" s="219">
        <v>44680</v>
      </c>
      <c r="D26" s="218"/>
      <c r="E26" s="222" t="s">
        <v>218</v>
      </c>
      <c r="F26" s="216" t="s">
        <v>33</v>
      </c>
      <c r="G26" s="215"/>
      <c r="H26" s="214"/>
      <c r="I26" s="214"/>
      <c r="J26" s="213"/>
      <c r="K26" s="213"/>
      <c r="L26" s="212">
        <v>0.60416666666666663</v>
      </c>
      <c r="M26" s="211">
        <v>0.95833333333333337</v>
      </c>
      <c r="N26" s="211" t="s">
        <v>142</v>
      </c>
      <c r="O26" s="211"/>
      <c r="P26" s="211"/>
      <c r="Q26" s="210"/>
      <c r="R26" s="209"/>
      <c r="S26" s="208"/>
      <c r="T26" s="208"/>
      <c r="U26" s="207"/>
      <c r="V26" s="207"/>
      <c r="W26" s="206" t="s">
        <v>48</v>
      </c>
      <c r="X26" s="211"/>
      <c r="Y26" s="204"/>
      <c r="Z26" s="204" t="s">
        <v>219</v>
      </c>
      <c r="AA26" s="203" t="s">
        <v>67</v>
      </c>
      <c r="AB26" s="223" t="s">
        <v>220</v>
      </c>
      <c r="AC26" s="202" t="s">
        <v>45</v>
      </c>
      <c r="AD26" s="202" t="s">
        <v>221</v>
      </c>
    </row>
    <row r="27" spans="1:30" s="163" customFormat="1" ht="15" x14ac:dyDescent="0.25">
      <c r="A27" s="248" t="s">
        <v>140</v>
      </c>
      <c r="B27" s="220">
        <v>44680</v>
      </c>
      <c r="C27" s="219"/>
      <c r="D27" s="218" t="s">
        <v>222</v>
      </c>
      <c r="E27" s="217" t="s">
        <v>223</v>
      </c>
      <c r="F27" s="216"/>
      <c r="G27" s="215">
        <v>2</v>
      </c>
      <c r="H27" s="214">
        <v>16</v>
      </c>
      <c r="I27" s="214">
        <v>88</v>
      </c>
      <c r="J27" s="213">
        <v>0.625</v>
      </c>
      <c r="K27" s="213">
        <v>0.70833333333333337</v>
      </c>
      <c r="L27" s="212"/>
      <c r="M27" s="211"/>
      <c r="N27" s="211" t="s">
        <v>142</v>
      </c>
      <c r="O27" s="211" t="s">
        <v>157</v>
      </c>
      <c r="P27" s="211" t="s">
        <v>151</v>
      </c>
      <c r="Q27" s="210" t="s">
        <v>44</v>
      </c>
      <c r="R27" s="209">
        <v>24</v>
      </c>
      <c r="S27" s="208">
        <f>R27*AF1</f>
        <v>34.799999999999997</v>
      </c>
      <c r="T27" s="208">
        <v>119</v>
      </c>
      <c r="U27" s="207">
        <f>((T27-S27)/T27)</f>
        <v>0.70756302521008407</v>
      </c>
      <c r="V27" s="207">
        <f>((T27-S27)/S27)</f>
        <v>2.4195402298850577</v>
      </c>
      <c r="W27" s="206" t="s">
        <v>159</v>
      </c>
      <c r="X27" s="224" t="s">
        <v>224</v>
      </c>
      <c r="Y27" s="204" t="s">
        <v>153</v>
      </c>
      <c r="Z27" s="204" t="s">
        <v>219</v>
      </c>
      <c r="AA27" s="203" t="s">
        <v>67</v>
      </c>
      <c r="AB27" s="223" t="s">
        <v>220</v>
      </c>
      <c r="AC27" s="202" t="s">
        <v>45</v>
      </c>
      <c r="AD27" s="202" t="s">
        <v>221</v>
      </c>
    </row>
    <row r="28" spans="1:30" s="163" customFormat="1" ht="15" x14ac:dyDescent="0.25">
      <c r="A28" s="248" t="s">
        <v>140</v>
      </c>
      <c r="B28" s="220">
        <v>44680</v>
      </c>
      <c r="C28" s="219"/>
      <c r="D28" s="218" t="s">
        <v>225</v>
      </c>
      <c r="E28" s="217" t="s">
        <v>226</v>
      </c>
      <c r="F28" s="216"/>
      <c r="G28" s="215">
        <v>3</v>
      </c>
      <c r="H28" s="214">
        <v>16</v>
      </c>
      <c r="I28" s="214">
        <v>44</v>
      </c>
      <c r="J28" s="213">
        <v>0.625</v>
      </c>
      <c r="K28" s="213">
        <v>0.75</v>
      </c>
      <c r="L28" s="212"/>
      <c r="M28" s="211"/>
      <c r="N28" s="211" t="s">
        <v>142</v>
      </c>
      <c r="O28" s="211" t="s">
        <v>136</v>
      </c>
      <c r="P28" s="211" t="s">
        <v>151</v>
      </c>
      <c r="Q28" s="210" t="s">
        <v>227</v>
      </c>
      <c r="R28" s="209">
        <v>54</v>
      </c>
      <c r="S28" s="208">
        <f>R28*AF1</f>
        <v>78.3</v>
      </c>
      <c r="T28" s="208">
        <v>119</v>
      </c>
      <c r="U28" s="207">
        <f>((T28-S28)/T28)</f>
        <v>0.34201680672268908</v>
      </c>
      <c r="V28" s="207">
        <f>((T28-S28)/S28)</f>
        <v>0.51979565772669223</v>
      </c>
      <c r="W28" s="206" t="s">
        <v>228</v>
      </c>
      <c r="X28" s="224" t="s">
        <v>229</v>
      </c>
      <c r="Y28" s="204" t="s">
        <v>153</v>
      </c>
      <c r="Z28" s="204" t="s">
        <v>219</v>
      </c>
      <c r="AA28" s="203" t="s">
        <v>67</v>
      </c>
      <c r="AB28" s="223" t="s">
        <v>220</v>
      </c>
      <c r="AC28" s="202" t="s">
        <v>45</v>
      </c>
      <c r="AD28" s="202" t="s">
        <v>230</v>
      </c>
    </row>
    <row r="29" spans="1:30" s="163" customFormat="1" ht="15" x14ac:dyDescent="0.25">
      <c r="A29" s="248" t="s">
        <v>140</v>
      </c>
      <c r="B29" s="220">
        <v>44680</v>
      </c>
      <c r="C29" s="219"/>
      <c r="D29" s="218" t="s">
        <v>231</v>
      </c>
      <c r="E29" s="217" t="s">
        <v>232</v>
      </c>
      <c r="F29" s="216"/>
      <c r="G29" s="215">
        <v>3.5</v>
      </c>
      <c r="H29" s="214">
        <v>1</v>
      </c>
      <c r="I29" s="214">
        <v>10</v>
      </c>
      <c r="J29" s="213">
        <v>0.6875</v>
      </c>
      <c r="K29" s="213">
        <v>0.83333333333333337</v>
      </c>
      <c r="L29" s="212"/>
      <c r="M29" s="211"/>
      <c r="N29" s="211" t="s">
        <v>142</v>
      </c>
      <c r="O29" s="211" t="s">
        <v>136</v>
      </c>
      <c r="P29" s="211" t="s">
        <v>158</v>
      </c>
      <c r="Q29" s="210" t="s">
        <v>233</v>
      </c>
      <c r="R29" s="209">
        <f>1450/3</f>
        <v>483.33333333333331</v>
      </c>
      <c r="S29" s="208">
        <f>R29*AF1</f>
        <v>700.83333333333326</v>
      </c>
      <c r="T29" s="208">
        <v>1029</v>
      </c>
      <c r="U29" s="207">
        <f>((T29-S29)/T29)</f>
        <v>0.31891804340783941</v>
      </c>
      <c r="V29" s="207">
        <f>((T29-S29)/S29)</f>
        <v>0.4682520808561238</v>
      </c>
      <c r="W29" s="206" t="s">
        <v>159</v>
      </c>
      <c r="X29" s="224" t="s">
        <v>234</v>
      </c>
      <c r="Y29" s="204" t="s">
        <v>153</v>
      </c>
      <c r="Z29" s="204" t="s">
        <v>219</v>
      </c>
      <c r="AA29" s="203" t="s">
        <v>67</v>
      </c>
      <c r="AB29" s="223" t="s">
        <v>220</v>
      </c>
      <c r="AC29" s="202" t="s">
        <v>45</v>
      </c>
      <c r="AD29" s="202" t="s">
        <v>235</v>
      </c>
    </row>
    <row r="30" spans="1:30" s="163" customFormat="1" ht="17.25" x14ac:dyDescent="0.25">
      <c r="A30" s="248" t="s">
        <v>140</v>
      </c>
      <c r="B30" s="220">
        <v>44681</v>
      </c>
      <c r="C30" s="219">
        <v>44681</v>
      </c>
      <c r="D30" s="218"/>
      <c r="E30" s="222" t="s">
        <v>133</v>
      </c>
      <c r="F30" s="216" t="s">
        <v>39</v>
      </c>
      <c r="G30" s="215"/>
      <c r="H30" s="214"/>
      <c r="I30" s="214"/>
      <c r="J30" s="213"/>
      <c r="K30" s="213"/>
      <c r="L30" s="212">
        <v>0.33333333333333331</v>
      </c>
      <c r="M30" s="211">
        <v>0.83333333333333337</v>
      </c>
      <c r="N30" s="211" t="s">
        <v>142</v>
      </c>
      <c r="O30" s="211"/>
      <c r="P30" s="211"/>
      <c r="Q30" s="210"/>
      <c r="R30" s="209"/>
      <c r="S30" s="208"/>
      <c r="T30" s="208"/>
      <c r="U30" s="207"/>
      <c r="V30" s="207"/>
      <c r="W30" s="206" t="s">
        <v>48</v>
      </c>
      <c r="X30" s="211"/>
      <c r="Y30" s="204"/>
      <c r="Z30" s="204" t="s">
        <v>197</v>
      </c>
      <c r="AA30" s="203" t="s">
        <v>40</v>
      </c>
      <c r="AB30" s="223" t="s">
        <v>198</v>
      </c>
      <c r="AC30" s="202" t="s">
        <v>199</v>
      </c>
      <c r="AD30" s="202"/>
    </row>
    <row r="31" spans="1:30" s="163" customFormat="1" ht="15" x14ac:dyDescent="0.25">
      <c r="A31" s="248" t="s">
        <v>140</v>
      </c>
      <c r="B31" s="220">
        <v>44681</v>
      </c>
      <c r="C31" s="219"/>
      <c r="D31" s="218" t="s">
        <v>236</v>
      </c>
      <c r="E31" s="217" t="s">
        <v>237</v>
      </c>
      <c r="F31" s="216"/>
      <c r="G31" s="215">
        <v>3.5</v>
      </c>
      <c r="H31" s="214">
        <v>10</v>
      </c>
      <c r="I31" s="214">
        <v>50</v>
      </c>
      <c r="J31" s="213">
        <v>0.375</v>
      </c>
      <c r="K31" s="213">
        <v>0.52083333333333337</v>
      </c>
      <c r="L31" s="212"/>
      <c r="M31" s="211"/>
      <c r="N31" s="211" t="s">
        <v>142</v>
      </c>
      <c r="O31" s="211" t="s">
        <v>157</v>
      </c>
      <c r="P31" s="211" t="s">
        <v>151</v>
      </c>
      <c r="Q31" s="210" t="s">
        <v>56</v>
      </c>
      <c r="R31" s="209">
        <v>67.09</v>
      </c>
      <c r="S31" s="208">
        <f>R31*AE1</f>
        <v>83.862500000000011</v>
      </c>
      <c r="T31" s="208">
        <v>119</v>
      </c>
      <c r="U31" s="207">
        <f>((T31-S31)/T31)</f>
        <v>0.29527310924369737</v>
      </c>
      <c r="V31" s="207">
        <f>((T31-S31)/S31)</f>
        <v>0.41898941720077487</v>
      </c>
      <c r="W31" s="206" t="s">
        <v>159</v>
      </c>
      <c r="X31" s="224" t="s">
        <v>238</v>
      </c>
      <c r="Y31" s="204" t="s">
        <v>153</v>
      </c>
      <c r="Z31" s="204" t="s">
        <v>197</v>
      </c>
      <c r="AA31" s="203" t="s">
        <v>40</v>
      </c>
      <c r="AB31" s="223" t="s">
        <v>198</v>
      </c>
      <c r="AC31" s="202" t="s">
        <v>199</v>
      </c>
      <c r="AD31" s="202"/>
    </row>
    <row r="32" spans="1:30" s="163" customFormat="1" ht="15" x14ac:dyDescent="0.25">
      <c r="A32" s="248" t="s">
        <v>140</v>
      </c>
      <c r="B32" s="220">
        <v>44681</v>
      </c>
      <c r="C32" s="219"/>
      <c r="D32" s="218" t="s">
        <v>239</v>
      </c>
      <c r="E32" s="217" t="s">
        <v>240</v>
      </c>
      <c r="F32" s="216"/>
      <c r="G32" s="215">
        <v>7</v>
      </c>
      <c r="H32" s="214">
        <v>10</v>
      </c>
      <c r="I32" s="214">
        <v>200</v>
      </c>
      <c r="J32" s="213">
        <v>0.35416666666666669</v>
      </c>
      <c r="K32" s="213">
        <v>0.64583333333333337</v>
      </c>
      <c r="L32" s="212"/>
      <c r="M32" s="211"/>
      <c r="N32" s="211" t="s">
        <v>142</v>
      </c>
      <c r="O32" s="211" t="s">
        <v>57</v>
      </c>
      <c r="P32" s="211" t="s">
        <v>180</v>
      </c>
      <c r="Q32" s="210" t="s">
        <v>241</v>
      </c>
      <c r="R32" s="209">
        <v>148.93</v>
      </c>
      <c r="S32" s="208">
        <f>R32*AE1</f>
        <v>186.16250000000002</v>
      </c>
      <c r="T32" s="208">
        <v>289</v>
      </c>
      <c r="U32" s="207">
        <f>((T32-S32)/T32)</f>
        <v>0.35583910034602068</v>
      </c>
      <c r="V32" s="207">
        <f>((T32-S32)/S32)</f>
        <v>0.55240717115423332</v>
      </c>
      <c r="W32" s="206" t="s">
        <v>159</v>
      </c>
      <c r="X32" s="224" t="s">
        <v>242</v>
      </c>
      <c r="Y32" s="204" t="s">
        <v>153</v>
      </c>
      <c r="Z32" s="204" t="s">
        <v>197</v>
      </c>
      <c r="AA32" s="203" t="s">
        <v>40</v>
      </c>
      <c r="AB32" s="223" t="s">
        <v>198</v>
      </c>
      <c r="AC32" s="202" t="s">
        <v>199</v>
      </c>
      <c r="AD32" s="202"/>
    </row>
    <row r="33" spans="1:30" s="163" customFormat="1" ht="15" x14ac:dyDescent="0.25">
      <c r="A33" s="248" t="s">
        <v>140</v>
      </c>
      <c r="B33" s="220">
        <v>44681</v>
      </c>
      <c r="C33" s="219"/>
      <c r="D33" s="218" t="s">
        <v>243</v>
      </c>
      <c r="E33" s="217" t="s">
        <v>244</v>
      </c>
      <c r="F33" s="216"/>
      <c r="G33" s="215">
        <v>4</v>
      </c>
      <c r="H33" s="214">
        <v>4</v>
      </c>
      <c r="I33" s="214">
        <v>30</v>
      </c>
      <c r="J33" s="213">
        <v>0.375</v>
      </c>
      <c r="K33" s="213">
        <v>0.54166666666666663</v>
      </c>
      <c r="L33" s="212"/>
      <c r="M33" s="211"/>
      <c r="N33" s="211" t="s">
        <v>142</v>
      </c>
      <c r="O33" s="211" t="s">
        <v>157</v>
      </c>
      <c r="P33" s="211" t="s">
        <v>180</v>
      </c>
      <c r="Q33" s="210" t="s">
        <v>245</v>
      </c>
      <c r="R33" s="209">
        <v>80</v>
      </c>
      <c r="S33" s="208">
        <f>R33*AE1</f>
        <v>100</v>
      </c>
      <c r="T33" s="208">
        <v>149</v>
      </c>
      <c r="U33" s="207">
        <f>((T33-S33)/T33)</f>
        <v>0.32885906040268459</v>
      </c>
      <c r="V33" s="207">
        <f>((T33-S33)/S33)</f>
        <v>0.49</v>
      </c>
      <c r="W33" s="206" t="s">
        <v>159</v>
      </c>
      <c r="X33" s="224" t="s">
        <v>246</v>
      </c>
      <c r="Y33" s="204" t="s">
        <v>153</v>
      </c>
      <c r="Z33" s="204" t="s">
        <v>197</v>
      </c>
      <c r="AA33" s="203" t="s">
        <v>40</v>
      </c>
      <c r="AB33" s="223" t="s">
        <v>198</v>
      </c>
      <c r="AC33" s="202" t="s">
        <v>199</v>
      </c>
      <c r="AD33" s="202"/>
    </row>
    <row r="34" spans="1:30" s="163" customFormat="1" ht="15" x14ac:dyDescent="0.25">
      <c r="A34" s="248" t="s">
        <v>140</v>
      </c>
      <c r="B34" s="220">
        <v>44681</v>
      </c>
      <c r="C34" s="219"/>
      <c r="D34" s="218" t="s">
        <v>247</v>
      </c>
      <c r="E34" s="217" t="s">
        <v>186</v>
      </c>
      <c r="F34" s="216"/>
      <c r="G34" s="215">
        <v>4</v>
      </c>
      <c r="H34" s="214">
        <v>2</v>
      </c>
      <c r="I34" s="214">
        <v>6</v>
      </c>
      <c r="J34" s="213">
        <v>0.375</v>
      </c>
      <c r="K34" s="213">
        <v>0.54166666666666663</v>
      </c>
      <c r="L34" s="212"/>
      <c r="M34" s="211"/>
      <c r="N34" s="211" t="s">
        <v>142</v>
      </c>
      <c r="O34" s="211" t="s">
        <v>157</v>
      </c>
      <c r="P34" s="211" t="s">
        <v>151</v>
      </c>
      <c r="Q34" s="210" t="s">
        <v>187</v>
      </c>
      <c r="R34" s="209">
        <v>469</v>
      </c>
      <c r="S34" s="208">
        <f>R34*AE1</f>
        <v>586.25</v>
      </c>
      <c r="T34" s="208">
        <v>999</v>
      </c>
      <c r="U34" s="207">
        <f>((T34-S34)/T34)</f>
        <v>0.41316316316316315</v>
      </c>
      <c r="V34" s="207">
        <f>((T34-S34)/S34)</f>
        <v>0.70405117270788908</v>
      </c>
      <c r="W34" s="206" t="s">
        <v>188</v>
      </c>
      <c r="X34" s="224" t="s">
        <v>189</v>
      </c>
      <c r="Y34" s="204" t="s">
        <v>153</v>
      </c>
      <c r="Z34" s="204" t="s">
        <v>197</v>
      </c>
      <c r="AA34" s="203" t="s">
        <v>40</v>
      </c>
      <c r="AB34" s="223" t="s">
        <v>198</v>
      </c>
      <c r="AC34" s="202" t="s">
        <v>199</v>
      </c>
      <c r="AD34" s="202"/>
    </row>
    <row r="35" spans="1:30" s="163" customFormat="1" ht="15" x14ac:dyDescent="0.25">
      <c r="A35" s="248" t="s">
        <v>140</v>
      </c>
      <c r="B35" s="220">
        <v>44681</v>
      </c>
      <c r="C35" s="219"/>
      <c r="D35" s="218" t="s">
        <v>248</v>
      </c>
      <c r="E35" s="217" t="s">
        <v>191</v>
      </c>
      <c r="F35" s="216"/>
      <c r="G35" s="215">
        <v>8</v>
      </c>
      <c r="H35" s="214">
        <v>2</v>
      </c>
      <c r="I35" s="214">
        <v>6</v>
      </c>
      <c r="J35" s="213">
        <v>0.375</v>
      </c>
      <c r="K35" s="213">
        <v>0.70833333333333337</v>
      </c>
      <c r="L35" s="212"/>
      <c r="M35" s="211"/>
      <c r="N35" s="211" t="s">
        <v>142</v>
      </c>
      <c r="O35" s="211" t="s">
        <v>157</v>
      </c>
      <c r="P35" s="211" t="s">
        <v>151</v>
      </c>
      <c r="Q35" s="210" t="s">
        <v>187</v>
      </c>
      <c r="R35" s="209">
        <v>750</v>
      </c>
      <c r="S35" s="208">
        <f>R35*AE1</f>
        <v>937.5</v>
      </c>
      <c r="T35" s="208">
        <v>1499</v>
      </c>
      <c r="U35" s="207">
        <f>((T35-S35)/T35)</f>
        <v>0.37458305537024683</v>
      </c>
      <c r="V35" s="207">
        <f>((T35-S35)/S35)</f>
        <v>0.59893333333333332</v>
      </c>
      <c r="W35" s="206" t="s">
        <v>188</v>
      </c>
      <c r="X35" s="224" t="s">
        <v>192</v>
      </c>
      <c r="Y35" s="204" t="s">
        <v>153</v>
      </c>
      <c r="Z35" s="204" t="s">
        <v>197</v>
      </c>
      <c r="AA35" s="203" t="s">
        <v>40</v>
      </c>
      <c r="AB35" s="223" t="s">
        <v>198</v>
      </c>
      <c r="AC35" s="202" t="s">
        <v>199</v>
      </c>
      <c r="AD35" s="202"/>
    </row>
    <row r="36" spans="1:30" s="163" customFormat="1" ht="17.25" x14ac:dyDescent="0.25">
      <c r="A36" s="248" t="s">
        <v>140</v>
      </c>
      <c r="B36" s="220">
        <v>44682</v>
      </c>
      <c r="C36" s="219">
        <v>44682</v>
      </c>
      <c r="D36" s="218"/>
      <c r="E36" s="222" t="s">
        <v>49</v>
      </c>
      <c r="F36" s="216" t="s">
        <v>33</v>
      </c>
      <c r="G36" s="215"/>
      <c r="H36" s="214"/>
      <c r="I36" s="214"/>
      <c r="J36" s="213"/>
      <c r="K36" s="213"/>
      <c r="L36" s="212">
        <v>0.33333333333333331</v>
      </c>
      <c r="M36" s="211">
        <v>0.83333333333333337</v>
      </c>
      <c r="N36" s="211" t="s">
        <v>142</v>
      </c>
      <c r="O36" s="211"/>
      <c r="P36" s="211"/>
      <c r="Q36" s="210"/>
      <c r="R36" s="209"/>
      <c r="S36" s="208"/>
      <c r="T36" s="208"/>
      <c r="U36" s="207"/>
      <c r="V36" s="207"/>
      <c r="W36" s="206" t="s">
        <v>48</v>
      </c>
      <c r="X36" s="206"/>
      <c r="Y36" s="204"/>
      <c r="Z36" s="204" t="s">
        <v>197</v>
      </c>
      <c r="AA36" s="203" t="s">
        <v>40</v>
      </c>
      <c r="AB36" s="223" t="s">
        <v>198</v>
      </c>
      <c r="AC36" s="202" t="s">
        <v>199</v>
      </c>
      <c r="AD36" s="202"/>
    </row>
    <row r="37" spans="1:30" s="163" customFormat="1" ht="15" x14ac:dyDescent="0.25">
      <c r="A37" s="248" t="s">
        <v>140</v>
      </c>
      <c r="B37" s="220">
        <v>44682</v>
      </c>
      <c r="C37" s="219"/>
      <c r="D37" s="218" t="s">
        <v>249</v>
      </c>
      <c r="E37" s="217" t="s">
        <v>250</v>
      </c>
      <c r="F37" s="216"/>
      <c r="G37" s="215">
        <v>72</v>
      </c>
      <c r="H37" s="214">
        <v>2</v>
      </c>
      <c r="I37" s="214">
        <v>10</v>
      </c>
      <c r="J37" s="213">
        <v>0.375</v>
      </c>
      <c r="K37" s="213">
        <v>0.5</v>
      </c>
      <c r="L37" s="212"/>
      <c r="M37" s="211"/>
      <c r="N37" s="211" t="s">
        <v>142</v>
      </c>
      <c r="O37" s="211" t="s">
        <v>150</v>
      </c>
      <c r="P37" s="211" t="s">
        <v>151</v>
      </c>
      <c r="Q37" s="210" t="s">
        <v>251</v>
      </c>
      <c r="R37" s="209">
        <v>1965</v>
      </c>
      <c r="S37" s="208">
        <f>R37*AE1</f>
        <v>2456.25</v>
      </c>
      <c r="T37" s="208">
        <v>3099</v>
      </c>
      <c r="U37" s="207">
        <f>((T37-S37)/T37)</f>
        <v>0.20740561471442401</v>
      </c>
      <c r="V37" s="207">
        <f>((T37-S37)/S37)</f>
        <v>0.26167938931297707</v>
      </c>
      <c r="W37" s="206" t="s">
        <v>252</v>
      </c>
      <c r="X37" s="205" t="s">
        <v>253</v>
      </c>
      <c r="Y37" s="204" t="s">
        <v>153</v>
      </c>
      <c r="Z37" s="204" t="s">
        <v>197</v>
      </c>
      <c r="AA37" s="203" t="s">
        <v>40</v>
      </c>
      <c r="AB37" s="223" t="s">
        <v>198</v>
      </c>
      <c r="AC37" s="202" t="s">
        <v>199</v>
      </c>
      <c r="AD37" s="202"/>
    </row>
    <row r="38" spans="1:30" s="163" customFormat="1" ht="18.75" x14ac:dyDescent="0.25">
      <c r="A38" s="164" t="s">
        <v>254</v>
      </c>
      <c r="B38" s="165">
        <v>44682</v>
      </c>
      <c r="C38" s="166">
        <v>44682</v>
      </c>
      <c r="D38" s="167"/>
      <c r="E38" s="168" t="s">
        <v>255</v>
      </c>
      <c r="F38" s="169"/>
      <c r="G38" s="170"/>
      <c r="H38" s="170"/>
      <c r="I38" s="170"/>
      <c r="J38" s="171"/>
      <c r="K38" s="171"/>
      <c r="L38" s="172"/>
      <c r="M38" s="173"/>
      <c r="N38" s="173"/>
      <c r="O38" s="173"/>
      <c r="P38" s="173"/>
      <c r="Q38" s="174"/>
      <c r="R38" s="175"/>
      <c r="S38" s="176"/>
      <c r="T38" s="176"/>
      <c r="U38" s="177"/>
      <c r="V38" s="177"/>
      <c r="W38" s="164" t="s">
        <v>28</v>
      </c>
      <c r="X38" s="164"/>
      <c r="Y38" s="226"/>
      <c r="Z38" s="178"/>
      <c r="AA38" s="178"/>
      <c r="AB38" s="178"/>
      <c r="AC38" s="179"/>
      <c r="AD38" s="179"/>
    </row>
    <row r="39" spans="1:30" s="163" customFormat="1" ht="17.25" x14ac:dyDescent="0.25">
      <c r="A39" s="248" t="s">
        <v>254</v>
      </c>
      <c r="B39" s="220">
        <v>44682</v>
      </c>
      <c r="C39" s="219">
        <v>44682</v>
      </c>
      <c r="D39" s="218"/>
      <c r="E39" s="222" t="s">
        <v>49</v>
      </c>
      <c r="F39" s="216" t="s">
        <v>33</v>
      </c>
      <c r="G39" s="215"/>
      <c r="H39" s="214"/>
      <c r="I39" s="214"/>
      <c r="J39" s="213"/>
      <c r="K39" s="213"/>
      <c r="L39" s="212">
        <v>0.33333333333333331</v>
      </c>
      <c r="M39" s="211">
        <v>0.83333333333333337</v>
      </c>
      <c r="N39" s="211" t="s">
        <v>142</v>
      </c>
      <c r="O39" s="211"/>
      <c r="P39" s="211"/>
      <c r="Q39" s="210"/>
      <c r="R39" s="209"/>
      <c r="S39" s="208"/>
      <c r="T39" s="208"/>
      <c r="U39" s="207"/>
      <c r="V39" s="207"/>
      <c r="W39" s="206" t="s">
        <v>48</v>
      </c>
      <c r="X39" s="206"/>
      <c r="Y39" s="204"/>
      <c r="Z39" s="204" t="s">
        <v>197</v>
      </c>
      <c r="AA39" s="203" t="s">
        <v>40</v>
      </c>
      <c r="AB39" s="223" t="s">
        <v>198</v>
      </c>
      <c r="AC39" s="202" t="s">
        <v>199</v>
      </c>
      <c r="AD39" s="202"/>
    </row>
    <row r="40" spans="1:30" s="163" customFormat="1" ht="15" x14ac:dyDescent="0.25">
      <c r="A40" s="248" t="s">
        <v>254</v>
      </c>
      <c r="B40" s="220">
        <v>44680</v>
      </c>
      <c r="C40" s="219"/>
      <c r="D40" s="218" t="s">
        <v>256</v>
      </c>
      <c r="E40" s="217" t="s">
        <v>250</v>
      </c>
      <c r="F40" s="216"/>
      <c r="G40" s="215">
        <v>72</v>
      </c>
      <c r="H40" s="214">
        <v>2</v>
      </c>
      <c r="I40" s="214">
        <v>10</v>
      </c>
      <c r="J40" s="213">
        <v>0.375</v>
      </c>
      <c r="K40" s="213">
        <v>0.625</v>
      </c>
      <c r="L40" s="212"/>
      <c r="M40" s="211"/>
      <c r="N40" s="211" t="s">
        <v>142</v>
      </c>
      <c r="O40" s="211" t="s">
        <v>150</v>
      </c>
      <c r="P40" s="211" t="s">
        <v>151</v>
      </c>
      <c r="Q40" s="210" t="s">
        <v>251</v>
      </c>
      <c r="R40" s="209">
        <v>1965</v>
      </c>
      <c r="S40" s="208">
        <f>R40*AE1</f>
        <v>2456.25</v>
      </c>
      <c r="T40" s="208">
        <v>3099</v>
      </c>
      <c r="U40" s="207">
        <f>((T40-S40)/T40)</f>
        <v>0.20740561471442401</v>
      </c>
      <c r="V40" s="207">
        <f>((T40-S40)/S40)</f>
        <v>0.26167938931297707</v>
      </c>
      <c r="W40" s="206" t="s">
        <v>34</v>
      </c>
      <c r="X40" s="205" t="s">
        <v>253</v>
      </c>
      <c r="Y40" s="204" t="s">
        <v>153</v>
      </c>
      <c r="Z40" s="204" t="s">
        <v>197</v>
      </c>
      <c r="AA40" s="203" t="s">
        <v>40</v>
      </c>
      <c r="AB40" s="223" t="s">
        <v>198</v>
      </c>
      <c r="AC40" s="202" t="s">
        <v>199</v>
      </c>
      <c r="AD40" s="202"/>
    </row>
    <row r="41" spans="1:30" s="163" customFormat="1" ht="17.25" x14ac:dyDescent="0.25">
      <c r="A41" s="248" t="s">
        <v>254</v>
      </c>
      <c r="B41" s="220">
        <v>44683</v>
      </c>
      <c r="C41" s="219">
        <v>44683</v>
      </c>
      <c r="D41" s="218"/>
      <c r="E41" s="222" t="s">
        <v>257</v>
      </c>
      <c r="F41" s="216" t="s">
        <v>33</v>
      </c>
      <c r="G41" s="215"/>
      <c r="H41" s="214"/>
      <c r="I41" s="214"/>
      <c r="J41" s="213"/>
      <c r="K41" s="213"/>
      <c r="L41" s="212">
        <v>0.33333333333333331</v>
      </c>
      <c r="M41" s="211">
        <v>0.75</v>
      </c>
      <c r="N41" s="211" t="s">
        <v>142</v>
      </c>
      <c r="O41" s="211"/>
      <c r="P41" s="211"/>
      <c r="Q41" s="210"/>
      <c r="R41" s="209"/>
      <c r="S41" s="208"/>
      <c r="T41" s="208"/>
      <c r="U41" s="207"/>
      <c r="V41" s="207"/>
      <c r="W41" s="206" t="s">
        <v>48</v>
      </c>
      <c r="X41" s="206"/>
      <c r="Y41" s="204"/>
      <c r="Z41" s="204" t="s">
        <v>197</v>
      </c>
      <c r="AA41" s="203" t="s">
        <v>40</v>
      </c>
      <c r="AB41" s="223" t="s">
        <v>198</v>
      </c>
      <c r="AC41" s="202" t="s">
        <v>199</v>
      </c>
      <c r="AD41" s="202"/>
    </row>
    <row r="42" spans="1:30" s="163" customFormat="1" ht="15" x14ac:dyDescent="0.25">
      <c r="A42" s="248" t="s">
        <v>254</v>
      </c>
      <c r="B42" s="220">
        <v>44683</v>
      </c>
      <c r="C42" s="219"/>
      <c r="D42" s="218" t="s">
        <v>258</v>
      </c>
      <c r="E42" s="217" t="s">
        <v>259</v>
      </c>
      <c r="F42" s="216"/>
      <c r="G42" s="215">
        <v>2</v>
      </c>
      <c r="H42" s="214">
        <v>11</v>
      </c>
      <c r="I42" s="214">
        <v>40</v>
      </c>
      <c r="J42" s="213">
        <v>0.54166666666666663</v>
      </c>
      <c r="K42" s="213">
        <v>0.625</v>
      </c>
      <c r="L42" s="212"/>
      <c r="M42" s="211"/>
      <c r="N42" s="211" t="s">
        <v>142</v>
      </c>
      <c r="O42" s="211" t="s">
        <v>157</v>
      </c>
      <c r="P42" s="211" t="s">
        <v>151</v>
      </c>
      <c r="Q42" s="210" t="s">
        <v>260</v>
      </c>
      <c r="R42" s="209">
        <v>69</v>
      </c>
      <c r="S42" s="208">
        <f>R42*AE1</f>
        <v>86.25</v>
      </c>
      <c r="T42" s="208">
        <v>129</v>
      </c>
      <c r="U42" s="207">
        <f>((T42-S42)/T42)</f>
        <v>0.33139534883720928</v>
      </c>
      <c r="V42" s="207">
        <f>((T42-S42)/S42)</f>
        <v>0.4956521739130435</v>
      </c>
      <c r="W42" s="206" t="s">
        <v>159</v>
      </c>
      <c r="X42" s="205" t="s">
        <v>261</v>
      </c>
      <c r="Y42" s="204" t="s">
        <v>153</v>
      </c>
      <c r="Z42" s="204" t="s">
        <v>197</v>
      </c>
      <c r="AA42" s="203" t="s">
        <v>40</v>
      </c>
      <c r="AB42" s="223" t="s">
        <v>198</v>
      </c>
      <c r="AC42" s="202" t="s">
        <v>199</v>
      </c>
      <c r="AD42" s="202"/>
    </row>
    <row r="43" spans="1:30" s="163" customFormat="1" ht="15" x14ac:dyDescent="0.25">
      <c r="A43" s="248" t="s">
        <v>254</v>
      </c>
      <c r="B43" s="220">
        <v>44683</v>
      </c>
      <c r="C43" s="219"/>
      <c r="D43" s="218" t="s">
        <v>262</v>
      </c>
      <c r="E43" s="217" t="s">
        <v>263</v>
      </c>
      <c r="F43" s="216"/>
      <c r="G43" s="215">
        <v>3</v>
      </c>
      <c r="H43" s="214">
        <v>10</v>
      </c>
      <c r="I43" s="214">
        <v>50</v>
      </c>
      <c r="J43" s="213">
        <v>0.375</v>
      </c>
      <c r="K43" s="213">
        <v>0.5</v>
      </c>
      <c r="L43" s="212"/>
      <c r="M43" s="211"/>
      <c r="N43" s="211" t="s">
        <v>142</v>
      </c>
      <c r="O43" s="211" t="s">
        <v>136</v>
      </c>
      <c r="P43" s="211" t="s">
        <v>151</v>
      </c>
      <c r="Q43" s="210" t="s">
        <v>108</v>
      </c>
      <c r="R43" s="209">
        <v>79</v>
      </c>
      <c r="S43" s="208">
        <f>R43*AE1</f>
        <v>98.75</v>
      </c>
      <c r="T43" s="208">
        <v>149</v>
      </c>
      <c r="U43" s="207">
        <f>((T43-S43)/T43)</f>
        <v>0.33724832214765099</v>
      </c>
      <c r="V43" s="207">
        <f>((T43-S43)/S43)</f>
        <v>0.50886075949367093</v>
      </c>
      <c r="W43" s="206" t="s">
        <v>159</v>
      </c>
      <c r="X43" s="205" t="s">
        <v>264</v>
      </c>
      <c r="Y43" s="204" t="s">
        <v>153</v>
      </c>
      <c r="Z43" s="204" t="s">
        <v>197</v>
      </c>
      <c r="AA43" s="203" t="s">
        <v>40</v>
      </c>
      <c r="AB43" s="223" t="s">
        <v>198</v>
      </c>
      <c r="AC43" s="202" t="s">
        <v>199</v>
      </c>
      <c r="AD43" s="202"/>
    </row>
    <row r="44" spans="1:30" s="163" customFormat="1" ht="17.25" x14ac:dyDescent="0.25">
      <c r="A44" s="248" t="s">
        <v>254</v>
      </c>
      <c r="B44" s="220">
        <v>44684</v>
      </c>
      <c r="C44" s="219">
        <v>44684</v>
      </c>
      <c r="D44" s="218"/>
      <c r="E44" s="222" t="s">
        <v>265</v>
      </c>
      <c r="F44" s="216" t="s">
        <v>80</v>
      </c>
      <c r="G44" s="215"/>
      <c r="H44" s="214"/>
      <c r="I44" s="214"/>
      <c r="J44" s="213"/>
      <c r="K44" s="213"/>
      <c r="L44" s="212" t="s">
        <v>194</v>
      </c>
      <c r="M44" s="211" t="s">
        <v>194</v>
      </c>
      <c r="N44" s="211" t="s">
        <v>142</v>
      </c>
      <c r="O44" s="211"/>
      <c r="P44" s="211"/>
      <c r="Q44" s="210"/>
      <c r="R44" s="209"/>
      <c r="S44" s="208"/>
      <c r="T44" s="208"/>
      <c r="U44" s="207"/>
      <c r="V44" s="207"/>
      <c r="W44" s="206" t="s">
        <v>195</v>
      </c>
      <c r="X44" s="206"/>
      <c r="Y44" s="204"/>
      <c r="Z44" s="204"/>
      <c r="AA44" s="203"/>
      <c r="AB44" s="223"/>
      <c r="AC44" s="202"/>
      <c r="AD44" s="202"/>
    </row>
    <row r="45" spans="1:30" s="163" customFormat="1" ht="17.25" x14ac:dyDescent="0.25">
      <c r="A45" s="248" t="s">
        <v>254</v>
      </c>
      <c r="B45" s="220">
        <v>44685</v>
      </c>
      <c r="C45" s="219">
        <v>44685</v>
      </c>
      <c r="D45" s="218"/>
      <c r="E45" s="222" t="s">
        <v>266</v>
      </c>
      <c r="F45" s="216" t="s">
        <v>39</v>
      </c>
      <c r="G45" s="215"/>
      <c r="H45" s="214"/>
      <c r="I45" s="214"/>
      <c r="J45" s="213"/>
      <c r="K45" s="213"/>
      <c r="L45" s="212">
        <v>0.29166666666666669</v>
      </c>
      <c r="M45" s="211">
        <v>0.54166666666666663</v>
      </c>
      <c r="N45" s="211" t="s">
        <v>142</v>
      </c>
      <c r="O45" s="211"/>
      <c r="P45" s="211"/>
      <c r="Q45" s="210"/>
      <c r="R45" s="209"/>
      <c r="S45" s="208"/>
      <c r="T45" s="208"/>
      <c r="U45" s="207"/>
      <c r="V45" s="207"/>
      <c r="W45" s="206" t="s">
        <v>48</v>
      </c>
      <c r="X45" s="206"/>
      <c r="Y45" s="204"/>
      <c r="Z45" s="204" t="s">
        <v>197</v>
      </c>
      <c r="AA45" s="203" t="s">
        <v>40</v>
      </c>
      <c r="AB45" s="223" t="s">
        <v>198</v>
      </c>
      <c r="AC45" s="202" t="s">
        <v>199</v>
      </c>
      <c r="AD45" s="202"/>
    </row>
    <row r="46" spans="1:30" s="163" customFormat="1" ht="15" x14ac:dyDescent="0.25">
      <c r="A46" s="248" t="s">
        <v>254</v>
      </c>
      <c r="B46" s="220">
        <v>44685</v>
      </c>
      <c r="C46" s="219"/>
      <c r="D46" s="218" t="s">
        <v>267</v>
      </c>
      <c r="E46" s="217" t="s">
        <v>268</v>
      </c>
      <c r="F46" s="216"/>
      <c r="G46" s="215">
        <v>3.5</v>
      </c>
      <c r="H46" s="214">
        <v>2</v>
      </c>
      <c r="I46" s="214">
        <v>40</v>
      </c>
      <c r="J46" s="213">
        <v>0.375</v>
      </c>
      <c r="K46" s="213">
        <v>0.52083333333333337</v>
      </c>
      <c r="L46" s="212"/>
      <c r="M46" s="211"/>
      <c r="N46" s="211" t="s">
        <v>142</v>
      </c>
      <c r="O46" s="211" t="s">
        <v>157</v>
      </c>
      <c r="P46" s="211" t="s">
        <v>151</v>
      </c>
      <c r="Q46" s="210" t="s">
        <v>269</v>
      </c>
      <c r="R46" s="209">
        <v>135</v>
      </c>
      <c r="S46" s="208">
        <f>R46*AE1</f>
        <v>168.75</v>
      </c>
      <c r="T46" s="208">
        <v>249</v>
      </c>
      <c r="U46" s="207">
        <f>((T46-S46)/T46)</f>
        <v>0.32228915662650603</v>
      </c>
      <c r="V46" s="207">
        <f>((T46-S46)/S46)</f>
        <v>0.47555555555555556</v>
      </c>
      <c r="W46" s="206" t="s">
        <v>159</v>
      </c>
      <c r="X46" s="224" t="s">
        <v>270</v>
      </c>
      <c r="Y46" s="204" t="s">
        <v>153</v>
      </c>
      <c r="Z46" s="204" t="s">
        <v>197</v>
      </c>
      <c r="AA46" s="203" t="s">
        <v>40</v>
      </c>
      <c r="AB46" s="223" t="s">
        <v>198</v>
      </c>
      <c r="AC46" s="202" t="s">
        <v>199</v>
      </c>
      <c r="AD46" s="202"/>
    </row>
    <row r="47" spans="1:30" s="163" customFormat="1" ht="15" x14ac:dyDescent="0.25">
      <c r="A47" s="248" t="s">
        <v>254</v>
      </c>
      <c r="B47" s="220">
        <v>44685</v>
      </c>
      <c r="C47" s="219"/>
      <c r="D47" s="218" t="s">
        <v>271</v>
      </c>
      <c r="E47" s="217" t="s">
        <v>272</v>
      </c>
      <c r="F47" s="216"/>
      <c r="G47" s="215">
        <v>3.5</v>
      </c>
      <c r="H47" s="214">
        <v>2</v>
      </c>
      <c r="I47" s="214">
        <v>50</v>
      </c>
      <c r="J47" s="213">
        <v>0.375</v>
      </c>
      <c r="K47" s="213">
        <v>0.52083333333333337</v>
      </c>
      <c r="L47" s="212"/>
      <c r="M47" s="211"/>
      <c r="N47" s="211" t="s">
        <v>142</v>
      </c>
      <c r="O47" s="211" t="s">
        <v>157</v>
      </c>
      <c r="P47" s="211" t="s">
        <v>151</v>
      </c>
      <c r="Q47" s="210" t="s">
        <v>273</v>
      </c>
      <c r="R47" s="209">
        <v>140</v>
      </c>
      <c r="S47" s="208">
        <f>R47*AE1</f>
        <v>175</v>
      </c>
      <c r="T47" s="208">
        <v>259</v>
      </c>
      <c r="U47" s="207">
        <f>((T47-S47)/T47)</f>
        <v>0.32432432432432434</v>
      </c>
      <c r="V47" s="207">
        <f>((T47-S47)/S47)</f>
        <v>0.48</v>
      </c>
      <c r="W47" s="206" t="s">
        <v>159</v>
      </c>
      <c r="X47" s="224" t="s">
        <v>274</v>
      </c>
      <c r="Y47" s="204" t="s">
        <v>153</v>
      </c>
      <c r="Z47" s="204" t="s">
        <v>197</v>
      </c>
      <c r="AA47" s="203" t="s">
        <v>40</v>
      </c>
      <c r="AB47" s="223" t="s">
        <v>198</v>
      </c>
      <c r="AC47" s="202" t="s">
        <v>199</v>
      </c>
      <c r="AD47" s="202"/>
    </row>
    <row r="48" spans="1:30" s="163" customFormat="1" ht="17.25" x14ac:dyDescent="0.25">
      <c r="A48" s="248" t="s">
        <v>254</v>
      </c>
      <c r="B48" s="220">
        <v>44685</v>
      </c>
      <c r="C48" s="219">
        <v>44685</v>
      </c>
      <c r="D48" s="218"/>
      <c r="E48" s="222" t="s">
        <v>275</v>
      </c>
      <c r="F48" s="216" t="s">
        <v>276</v>
      </c>
      <c r="G48" s="215"/>
      <c r="H48" s="214"/>
      <c r="I48" s="214"/>
      <c r="J48" s="213"/>
      <c r="K48" s="213"/>
      <c r="L48" s="212">
        <v>0.625</v>
      </c>
      <c r="M48" s="211">
        <v>8.3333333333333329E-2</v>
      </c>
      <c r="N48" s="211" t="s">
        <v>142</v>
      </c>
      <c r="O48" s="211"/>
      <c r="P48" s="211"/>
      <c r="Q48" s="210"/>
      <c r="R48" s="209"/>
      <c r="S48" s="208"/>
      <c r="T48" s="208"/>
      <c r="U48" s="207"/>
      <c r="V48" s="207"/>
      <c r="W48" s="206" t="s">
        <v>48</v>
      </c>
      <c r="X48" s="211"/>
      <c r="Y48" s="204"/>
      <c r="Z48" s="204" t="s">
        <v>197</v>
      </c>
      <c r="AA48" s="203" t="s">
        <v>40</v>
      </c>
      <c r="AB48" s="223" t="s">
        <v>198</v>
      </c>
      <c r="AC48" s="202" t="s">
        <v>199</v>
      </c>
      <c r="AD48" s="202"/>
    </row>
    <row r="49" spans="1:30" s="163" customFormat="1" ht="15" x14ac:dyDescent="0.25">
      <c r="A49" s="248" t="s">
        <v>254</v>
      </c>
      <c r="B49" s="220">
        <v>44685</v>
      </c>
      <c r="C49" s="219"/>
      <c r="D49" s="218" t="s">
        <v>277</v>
      </c>
      <c r="E49" s="217" t="s">
        <v>278</v>
      </c>
      <c r="F49" s="216"/>
      <c r="G49" s="215">
        <v>4</v>
      </c>
      <c r="H49" s="214">
        <v>2</v>
      </c>
      <c r="I49" s="214">
        <v>50</v>
      </c>
      <c r="J49" s="213">
        <v>0.64583333333333337</v>
      </c>
      <c r="K49" s="213">
        <v>0.8125</v>
      </c>
      <c r="L49" s="212"/>
      <c r="M49" s="211"/>
      <c r="N49" s="211" t="s">
        <v>142</v>
      </c>
      <c r="O49" s="211" t="s">
        <v>157</v>
      </c>
      <c r="P49" s="211" t="s">
        <v>151</v>
      </c>
      <c r="Q49" s="210" t="s">
        <v>279</v>
      </c>
      <c r="R49" s="209">
        <v>68</v>
      </c>
      <c r="S49" s="208">
        <f>R49*AE1</f>
        <v>85</v>
      </c>
      <c r="T49" s="208">
        <v>129</v>
      </c>
      <c r="U49" s="207">
        <f>((T49-S49)/T49)</f>
        <v>0.34108527131782945</v>
      </c>
      <c r="V49" s="207">
        <f>((T49-S49)/S49)</f>
        <v>0.51764705882352946</v>
      </c>
      <c r="W49" s="206" t="s">
        <v>159</v>
      </c>
      <c r="X49" s="224" t="s">
        <v>280</v>
      </c>
      <c r="Y49" s="204" t="s">
        <v>153</v>
      </c>
      <c r="Z49" s="204" t="s">
        <v>197</v>
      </c>
      <c r="AA49" s="203" t="s">
        <v>40</v>
      </c>
      <c r="AB49" s="223" t="s">
        <v>198</v>
      </c>
      <c r="AC49" s="202" t="s">
        <v>199</v>
      </c>
      <c r="AD49" s="202"/>
    </row>
    <row r="50" spans="1:30" s="163" customFormat="1" ht="15" x14ac:dyDescent="0.25">
      <c r="A50" s="248" t="s">
        <v>254</v>
      </c>
      <c r="B50" s="220">
        <v>44685</v>
      </c>
      <c r="C50" s="219"/>
      <c r="D50" s="218" t="s">
        <v>281</v>
      </c>
      <c r="E50" s="217" t="s">
        <v>282</v>
      </c>
      <c r="F50" s="216"/>
      <c r="G50" s="215">
        <v>4</v>
      </c>
      <c r="H50" s="214">
        <v>2</v>
      </c>
      <c r="I50" s="214">
        <v>50</v>
      </c>
      <c r="J50" s="213">
        <v>0.64583333333333337</v>
      </c>
      <c r="K50" s="213">
        <v>0.8125</v>
      </c>
      <c r="L50" s="212"/>
      <c r="M50" s="211"/>
      <c r="N50" s="211" t="s">
        <v>142</v>
      </c>
      <c r="O50" s="211" t="s">
        <v>136</v>
      </c>
      <c r="P50" s="211" t="s">
        <v>158</v>
      </c>
      <c r="Q50" s="210" t="s">
        <v>279</v>
      </c>
      <c r="R50" s="209">
        <v>125</v>
      </c>
      <c r="S50" s="208">
        <f>R50*AE1</f>
        <v>156.25</v>
      </c>
      <c r="T50" s="208">
        <v>229</v>
      </c>
      <c r="U50" s="207">
        <f>((T50-S50)/T50)</f>
        <v>0.31768558951965065</v>
      </c>
      <c r="V50" s="207">
        <f>((T50-S50)/S50)</f>
        <v>0.46560000000000001</v>
      </c>
      <c r="W50" s="206" t="s">
        <v>159</v>
      </c>
      <c r="X50" s="224" t="s">
        <v>283</v>
      </c>
      <c r="Y50" s="204" t="s">
        <v>153</v>
      </c>
      <c r="Z50" s="204" t="s">
        <v>197</v>
      </c>
      <c r="AA50" s="203" t="s">
        <v>40</v>
      </c>
      <c r="AB50" s="223" t="s">
        <v>198</v>
      </c>
      <c r="AC50" s="202" t="s">
        <v>199</v>
      </c>
      <c r="AD50" s="202"/>
    </row>
    <row r="51" spans="1:30" s="163" customFormat="1" ht="15" x14ac:dyDescent="0.25">
      <c r="A51" s="248" t="s">
        <v>254</v>
      </c>
      <c r="B51" s="220">
        <v>44685</v>
      </c>
      <c r="C51" s="219"/>
      <c r="D51" s="218" t="s">
        <v>284</v>
      </c>
      <c r="E51" s="217" t="s">
        <v>186</v>
      </c>
      <c r="F51" s="216"/>
      <c r="G51" s="215">
        <v>4</v>
      </c>
      <c r="H51" s="214">
        <v>2</v>
      </c>
      <c r="I51" s="214">
        <v>6</v>
      </c>
      <c r="J51" s="213">
        <v>0.375</v>
      </c>
      <c r="K51" s="213">
        <v>0.54166666666666663</v>
      </c>
      <c r="L51" s="212"/>
      <c r="M51" s="211"/>
      <c r="N51" s="211" t="s">
        <v>142</v>
      </c>
      <c r="O51" s="211" t="s">
        <v>157</v>
      </c>
      <c r="P51" s="211" t="s">
        <v>151</v>
      </c>
      <c r="Q51" s="210" t="s">
        <v>187</v>
      </c>
      <c r="R51" s="209">
        <v>640</v>
      </c>
      <c r="S51" s="208">
        <f>R51*AE1</f>
        <v>800</v>
      </c>
      <c r="T51" s="208">
        <v>1299</v>
      </c>
      <c r="U51" s="207">
        <f>((T51-S51)/T51)</f>
        <v>0.38414164742109314</v>
      </c>
      <c r="V51" s="207">
        <f>((T51-S51)/S51)</f>
        <v>0.62375000000000003</v>
      </c>
      <c r="W51" s="206" t="s">
        <v>188</v>
      </c>
      <c r="X51" s="224" t="s">
        <v>189</v>
      </c>
      <c r="Y51" s="204" t="s">
        <v>153</v>
      </c>
      <c r="Z51" s="204" t="s">
        <v>197</v>
      </c>
      <c r="AA51" s="203" t="s">
        <v>40</v>
      </c>
      <c r="AB51" s="223" t="s">
        <v>198</v>
      </c>
      <c r="AC51" s="202" t="s">
        <v>199</v>
      </c>
      <c r="AD51" s="202"/>
    </row>
    <row r="52" spans="1:30" s="163" customFormat="1" ht="15" x14ac:dyDescent="0.25">
      <c r="A52" s="248" t="s">
        <v>254</v>
      </c>
      <c r="B52" s="220">
        <v>44685</v>
      </c>
      <c r="C52" s="219"/>
      <c r="D52" s="218" t="s">
        <v>285</v>
      </c>
      <c r="E52" s="217" t="s">
        <v>191</v>
      </c>
      <c r="F52" s="216"/>
      <c r="G52" s="215">
        <v>8</v>
      </c>
      <c r="H52" s="214">
        <v>2</v>
      </c>
      <c r="I52" s="214">
        <v>6</v>
      </c>
      <c r="J52" s="213">
        <v>0.375</v>
      </c>
      <c r="K52" s="213">
        <v>0.70833333333333337</v>
      </c>
      <c r="L52" s="212"/>
      <c r="M52" s="211"/>
      <c r="N52" s="211" t="s">
        <v>142</v>
      </c>
      <c r="O52" s="211" t="s">
        <v>157</v>
      </c>
      <c r="P52" s="211" t="s">
        <v>151</v>
      </c>
      <c r="Q52" s="210" t="s">
        <v>187</v>
      </c>
      <c r="R52" s="209">
        <v>990</v>
      </c>
      <c r="S52" s="208">
        <f>R52*AE1</f>
        <v>1237.5</v>
      </c>
      <c r="T52" s="208">
        <v>1999</v>
      </c>
      <c r="U52" s="207">
        <f>((T52-S52)/T52)</f>
        <v>0.38094047023511757</v>
      </c>
      <c r="V52" s="207">
        <f>((T52-S52)/S52)</f>
        <v>0.61535353535353532</v>
      </c>
      <c r="W52" s="206" t="s">
        <v>188</v>
      </c>
      <c r="X52" s="224" t="s">
        <v>192</v>
      </c>
      <c r="Y52" s="204" t="s">
        <v>153</v>
      </c>
      <c r="Z52" s="204" t="s">
        <v>197</v>
      </c>
      <c r="AA52" s="203" t="s">
        <v>40</v>
      </c>
      <c r="AB52" s="223" t="s">
        <v>198</v>
      </c>
      <c r="AC52" s="202" t="s">
        <v>199</v>
      </c>
      <c r="AD52" s="202"/>
    </row>
    <row r="53" spans="1:30" s="163" customFormat="1" ht="17.25" x14ac:dyDescent="0.25">
      <c r="A53" s="248" t="s">
        <v>254</v>
      </c>
      <c r="B53" s="220">
        <v>44686</v>
      </c>
      <c r="C53" s="219">
        <v>44686</v>
      </c>
      <c r="D53" s="218"/>
      <c r="E53" s="222" t="s">
        <v>286</v>
      </c>
      <c r="F53" s="216" t="s">
        <v>33</v>
      </c>
      <c r="G53" s="215"/>
      <c r="H53" s="214"/>
      <c r="I53" s="214"/>
      <c r="J53" s="213"/>
      <c r="K53" s="213"/>
      <c r="L53" s="212">
        <v>0.375</v>
      </c>
      <c r="M53" s="211">
        <v>0.83333333333333337</v>
      </c>
      <c r="N53" s="211" t="s">
        <v>142</v>
      </c>
      <c r="O53" s="211"/>
      <c r="P53" s="211"/>
      <c r="Q53" s="210"/>
      <c r="R53" s="209"/>
      <c r="S53" s="208"/>
      <c r="T53" s="208"/>
      <c r="U53" s="207"/>
      <c r="V53" s="207"/>
      <c r="W53" s="206" t="s">
        <v>48</v>
      </c>
      <c r="X53" s="211"/>
      <c r="Y53" s="204"/>
      <c r="Z53" s="204" t="s">
        <v>197</v>
      </c>
      <c r="AA53" s="203" t="s">
        <v>40</v>
      </c>
      <c r="AB53" s="223" t="s">
        <v>198</v>
      </c>
      <c r="AC53" s="202" t="s">
        <v>199</v>
      </c>
      <c r="AD53" s="202"/>
    </row>
    <row r="54" spans="1:30" s="163" customFormat="1" ht="15" x14ac:dyDescent="0.25">
      <c r="A54" s="248" t="s">
        <v>254</v>
      </c>
      <c r="B54" s="220">
        <v>44686</v>
      </c>
      <c r="C54" s="219"/>
      <c r="D54" s="218" t="s">
        <v>287</v>
      </c>
      <c r="E54" s="217" t="s">
        <v>288</v>
      </c>
      <c r="F54" s="216"/>
      <c r="G54" s="215">
        <v>3.5</v>
      </c>
      <c r="H54" s="214">
        <v>10</v>
      </c>
      <c r="I54" s="214">
        <v>250</v>
      </c>
      <c r="J54" s="213">
        <v>0.39583333333333331</v>
      </c>
      <c r="K54" s="213">
        <v>0.54166666666666663</v>
      </c>
      <c r="L54" s="212"/>
      <c r="M54" s="211"/>
      <c r="N54" s="211" t="s">
        <v>142</v>
      </c>
      <c r="O54" s="211" t="s">
        <v>157</v>
      </c>
      <c r="P54" s="211" t="s">
        <v>151</v>
      </c>
      <c r="Q54" s="210" t="s">
        <v>56</v>
      </c>
      <c r="R54" s="209">
        <v>53</v>
      </c>
      <c r="S54" s="208">
        <f>R54*AE1</f>
        <v>66.25</v>
      </c>
      <c r="T54" s="208">
        <v>99</v>
      </c>
      <c r="U54" s="207">
        <f t="shared" ref="U54:U59" si="4">((T54-S54)/T54)</f>
        <v>0.33080808080808083</v>
      </c>
      <c r="V54" s="207">
        <f t="shared" ref="V54:V59" si="5">((T54-S54)/S54)</f>
        <v>0.49433962264150944</v>
      </c>
      <c r="W54" s="206" t="s">
        <v>159</v>
      </c>
      <c r="X54" s="224" t="s">
        <v>289</v>
      </c>
      <c r="Y54" s="204" t="s">
        <v>153</v>
      </c>
      <c r="Z54" s="204" t="s">
        <v>197</v>
      </c>
      <c r="AA54" s="203" t="s">
        <v>40</v>
      </c>
      <c r="AB54" s="223" t="s">
        <v>198</v>
      </c>
      <c r="AC54" s="202" t="s">
        <v>199</v>
      </c>
      <c r="AD54" s="202"/>
    </row>
    <row r="55" spans="1:30" s="163" customFormat="1" ht="15" x14ac:dyDescent="0.25">
      <c r="A55" s="248" t="s">
        <v>254</v>
      </c>
      <c r="B55" s="220">
        <v>44686</v>
      </c>
      <c r="C55" s="219"/>
      <c r="D55" s="218" t="s">
        <v>290</v>
      </c>
      <c r="E55" s="217" t="s">
        <v>291</v>
      </c>
      <c r="F55" s="216"/>
      <c r="G55" s="215">
        <v>4.5</v>
      </c>
      <c r="H55" s="214">
        <v>10</v>
      </c>
      <c r="I55" s="214">
        <v>25</v>
      </c>
      <c r="J55" s="213">
        <v>0.38541666666666669</v>
      </c>
      <c r="K55" s="213">
        <v>0.57291666666666663</v>
      </c>
      <c r="L55" s="212"/>
      <c r="M55" s="211"/>
      <c r="N55" s="211" t="s">
        <v>142</v>
      </c>
      <c r="O55" s="211" t="s">
        <v>57</v>
      </c>
      <c r="P55" s="211" t="s">
        <v>151</v>
      </c>
      <c r="Q55" s="210" t="s">
        <v>56</v>
      </c>
      <c r="R55" s="209">
        <v>86</v>
      </c>
      <c r="S55" s="208">
        <f>R55*AE1</f>
        <v>107.5</v>
      </c>
      <c r="T55" s="208">
        <v>159</v>
      </c>
      <c r="U55" s="207">
        <f t="shared" si="4"/>
        <v>0.32389937106918237</v>
      </c>
      <c r="V55" s="207">
        <f t="shared" si="5"/>
        <v>0.47906976744186047</v>
      </c>
      <c r="W55" s="206" t="s">
        <v>159</v>
      </c>
      <c r="X55" s="224" t="s">
        <v>292</v>
      </c>
      <c r="Y55" s="204" t="s">
        <v>153</v>
      </c>
      <c r="Z55" s="204" t="s">
        <v>197</v>
      </c>
      <c r="AA55" s="203" t="s">
        <v>40</v>
      </c>
      <c r="AB55" s="223" t="s">
        <v>198</v>
      </c>
      <c r="AC55" s="202" t="s">
        <v>199</v>
      </c>
      <c r="AD55" s="202"/>
    </row>
    <row r="56" spans="1:30" s="163" customFormat="1" ht="15" x14ac:dyDescent="0.25">
      <c r="A56" s="248" t="s">
        <v>254</v>
      </c>
      <c r="B56" s="220">
        <v>44686</v>
      </c>
      <c r="C56" s="219"/>
      <c r="D56" s="218" t="s">
        <v>293</v>
      </c>
      <c r="E56" s="217" t="s">
        <v>294</v>
      </c>
      <c r="F56" s="216"/>
      <c r="G56" s="215">
        <v>3.5</v>
      </c>
      <c r="H56" s="214">
        <v>8</v>
      </c>
      <c r="I56" s="214">
        <v>40</v>
      </c>
      <c r="J56" s="213">
        <v>0.375</v>
      </c>
      <c r="K56" s="213">
        <v>0.52083333333333337</v>
      </c>
      <c r="L56" s="212"/>
      <c r="M56" s="211"/>
      <c r="N56" s="211" t="s">
        <v>142</v>
      </c>
      <c r="O56" s="211" t="s">
        <v>136</v>
      </c>
      <c r="P56" s="211" t="s">
        <v>180</v>
      </c>
      <c r="Q56" s="210" t="s">
        <v>295</v>
      </c>
      <c r="R56" s="209">
        <v>39</v>
      </c>
      <c r="S56" s="208">
        <f>R56*AE1</f>
        <v>48.75</v>
      </c>
      <c r="T56" s="208">
        <v>89</v>
      </c>
      <c r="U56" s="207">
        <f t="shared" si="4"/>
        <v>0.45224719101123595</v>
      </c>
      <c r="V56" s="207">
        <f t="shared" si="5"/>
        <v>0.82564102564102559</v>
      </c>
      <c r="W56" s="206" t="s">
        <v>159</v>
      </c>
      <c r="X56" s="224" t="s">
        <v>296</v>
      </c>
      <c r="Y56" s="204" t="s">
        <v>153</v>
      </c>
      <c r="Z56" s="204" t="s">
        <v>197</v>
      </c>
      <c r="AA56" s="203" t="s">
        <v>40</v>
      </c>
      <c r="AB56" s="223" t="s">
        <v>198</v>
      </c>
      <c r="AC56" s="202" t="s">
        <v>199</v>
      </c>
      <c r="AD56" s="202"/>
    </row>
    <row r="57" spans="1:30" s="163" customFormat="1" ht="15" x14ac:dyDescent="0.25">
      <c r="A57" s="248" t="s">
        <v>254</v>
      </c>
      <c r="B57" s="220">
        <v>44686</v>
      </c>
      <c r="C57" s="219"/>
      <c r="D57" s="218" t="s">
        <v>297</v>
      </c>
      <c r="E57" s="217" t="s">
        <v>298</v>
      </c>
      <c r="F57" s="216"/>
      <c r="G57" s="215">
        <v>3.5</v>
      </c>
      <c r="H57" s="214">
        <v>2</v>
      </c>
      <c r="I57" s="214">
        <v>40</v>
      </c>
      <c r="J57" s="213">
        <v>0.375</v>
      </c>
      <c r="K57" s="213">
        <v>0.52083333333333337</v>
      </c>
      <c r="L57" s="212"/>
      <c r="M57" s="211"/>
      <c r="N57" s="211" t="s">
        <v>142</v>
      </c>
      <c r="O57" s="211" t="s">
        <v>136</v>
      </c>
      <c r="P57" s="211" t="s">
        <v>151</v>
      </c>
      <c r="Q57" s="210" t="s">
        <v>55</v>
      </c>
      <c r="R57" s="209">
        <v>123.39</v>
      </c>
      <c r="S57" s="208">
        <f>R57*AE1</f>
        <v>154.23750000000001</v>
      </c>
      <c r="T57" s="208">
        <v>229</v>
      </c>
      <c r="U57" s="207">
        <f t="shared" si="4"/>
        <v>0.32647379912663749</v>
      </c>
      <c r="V57" s="207">
        <f t="shared" si="5"/>
        <v>0.48472323527028111</v>
      </c>
      <c r="W57" s="206" t="s">
        <v>159</v>
      </c>
      <c r="X57" s="224" t="s">
        <v>299</v>
      </c>
      <c r="Y57" s="204" t="s">
        <v>153</v>
      </c>
      <c r="Z57" s="204" t="s">
        <v>197</v>
      </c>
      <c r="AA57" s="203" t="s">
        <v>40</v>
      </c>
      <c r="AB57" s="223" t="s">
        <v>198</v>
      </c>
      <c r="AC57" s="202" t="s">
        <v>199</v>
      </c>
      <c r="AD57" s="202"/>
    </row>
    <row r="58" spans="1:30" s="163" customFormat="1" ht="15" x14ac:dyDescent="0.25">
      <c r="A58" s="248" t="s">
        <v>254</v>
      </c>
      <c r="B58" s="220">
        <v>44686</v>
      </c>
      <c r="C58" s="219"/>
      <c r="D58" s="218" t="s">
        <v>300</v>
      </c>
      <c r="E58" s="217" t="s">
        <v>186</v>
      </c>
      <c r="F58" s="216"/>
      <c r="G58" s="215">
        <v>4</v>
      </c>
      <c r="H58" s="214">
        <v>2</v>
      </c>
      <c r="I58" s="214">
        <v>6</v>
      </c>
      <c r="J58" s="213">
        <v>0.375</v>
      </c>
      <c r="K58" s="213">
        <v>0.54166666666666663</v>
      </c>
      <c r="L58" s="212"/>
      <c r="M58" s="211"/>
      <c r="N58" s="211" t="s">
        <v>142</v>
      </c>
      <c r="O58" s="211" t="s">
        <v>157</v>
      </c>
      <c r="P58" s="211" t="s">
        <v>151</v>
      </c>
      <c r="Q58" s="210" t="s">
        <v>187</v>
      </c>
      <c r="R58" s="209">
        <v>705</v>
      </c>
      <c r="S58" s="208">
        <f>R58*AE1</f>
        <v>881.25</v>
      </c>
      <c r="T58" s="208">
        <v>1399</v>
      </c>
      <c r="U58" s="207">
        <f t="shared" si="4"/>
        <v>0.3700857755539671</v>
      </c>
      <c r="V58" s="207">
        <f t="shared" si="5"/>
        <v>0.58751773049645395</v>
      </c>
      <c r="W58" s="206" t="s">
        <v>188</v>
      </c>
      <c r="X58" s="224" t="s">
        <v>189</v>
      </c>
      <c r="Y58" s="204" t="s">
        <v>153</v>
      </c>
      <c r="Z58" s="204" t="s">
        <v>197</v>
      </c>
      <c r="AA58" s="203" t="s">
        <v>40</v>
      </c>
      <c r="AB58" s="223" t="s">
        <v>198</v>
      </c>
      <c r="AC58" s="202" t="s">
        <v>199</v>
      </c>
      <c r="AD58" s="202"/>
    </row>
    <row r="59" spans="1:30" s="163" customFormat="1" ht="15" x14ac:dyDescent="0.25">
      <c r="A59" s="248" t="s">
        <v>254</v>
      </c>
      <c r="B59" s="220">
        <v>44686</v>
      </c>
      <c r="C59" s="219"/>
      <c r="D59" s="218" t="s">
        <v>301</v>
      </c>
      <c r="E59" s="217" t="s">
        <v>191</v>
      </c>
      <c r="F59" s="216"/>
      <c r="G59" s="215">
        <v>8</v>
      </c>
      <c r="H59" s="214">
        <v>2</v>
      </c>
      <c r="I59" s="214">
        <v>6</v>
      </c>
      <c r="J59" s="213">
        <v>0.375</v>
      </c>
      <c r="K59" s="213">
        <v>0.70833333333333337</v>
      </c>
      <c r="L59" s="212"/>
      <c r="M59" s="211"/>
      <c r="N59" s="211" t="s">
        <v>142</v>
      </c>
      <c r="O59" s="211" t="s">
        <v>157</v>
      </c>
      <c r="P59" s="211" t="s">
        <v>151</v>
      </c>
      <c r="Q59" s="210" t="s">
        <v>187</v>
      </c>
      <c r="R59" s="209">
        <v>1170</v>
      </c>
      <c r="S59" s="208">
        <f>R59*AE1</f>
        <v>1462.5</v>
      </c>
      <c r="T59" s="208">
        <v>2299</v>
      </c>
      <c r="U59" s="207">
        <f t="shared" si="4"/>
        <v>0.3638538494997825</v>
      </c>
      <c r="V59" s="207">
        <f t="shared" si="5"/>
        <v>0.57196581196581198</v>
      </c>
      <c r="W59" s="206" t="s">
        <v>188</v>
      </c>
      <c r="X59" s="224" t="s">
        <v>192</v>
      </c>
      <c r="Y59" s="204" t="s">
        <v>153</v>
      </c>
      <c r="Z59" s="204" t="s">
        <v>197</v>
      </c>
      <c r="AA59" s="203" t="s">
        <v>40</v>
      </c>
      <c r="AB59" s="223" t="s">
        <v>198</v>
      </c>
      <c r="AC59" s="202" t="s">
        <v>199</v>
      </c>
      <c r="AD59" s="202"/>
    </row>
    <row r="60" spans="1:30" s="163" customFormat="1" ht="17.25" x14ac:dyDescent="0.25">
      <c r="A60" s="248" t="s">
        <v>254</v>
      </c>
      <c r="B60" s="220">
        <v>44687</v>
      </c>
      <c r="C60" s="219">
        <v>44687</v>
      </c>
      <c r="D60" s="218"/>
      <c r="E60" s="222" t="s">
        <v>51</v>
      </c>
      <c r="F60" s="216" t="s">
        <v>33</v>
      </c>
      <c r="G60" s="215"/>
      <c r="H60" s="214"/>
      <c r="I60" s="214"/>
      <c r="J60" s="213"/>
      <c r="K60" s="213"/>
      <c r="L60" s="212">
        <v>0.33333333333333331</v>
      </c>
      <c r="M60" s="211">
        <v>0.33333333333333331</v>
      </c>
      <c r="N60" s="211" t="s">
        <v>142</v>
      </c>
      <c r="O60" s="211"/>
      <c r="P60" s="211"/>
      <c r="Q60" s="210"/>
      <c r="R60" s="209"/>
      <c r="S60" s="208"/>
      <c r="T60" s="208"/>
      <c r="U60" s="207"/>
      <c r="V60" s="207"/>
      <c r="W60" s="206" t="s">
        <v>48</v>
      </c>
      <c r="X60" s="211"/>
      <c r="Y60" s="204"/>
      <c r="Z60" s="204" t="s">
        <v>197</v>
      </c>
      <c r="AA60" s="203" t="s">
        <v>40</v>
      </c>
      <c r="AB60" s="223" t="s">
        <v>198</v>
      </c>
      <c r="AC60" s="202" t="s">
        <v>199</v>
      </c>
      <c r="AD60" s="202"/>
    </row>
    <row r="61" spans="1:30" s="163" customFormat="1" ht="15" x14ac:dyDescent="0.25">
      <c r="A61" s="248" t="s">
        <v>254</v>
      </c>
      <c r="B61" s="220">
        <v>44687</v>
      </c>
      <c r="C61" s="219"/>
      <c r="D61" s="218" t="s">
        <v>302</v>
      </c>
      <c r="E61" s="217" t="s">
        <v>303</v>
      </c>
      <c r="F61" s="216"/>
      <c r="G61" s="215">
        <v>3</v>
      </c>
      <c r="H61" s="214">
        <v>10</v>
      </c>
      <c r="I61" s="214">
        <v>30</v>
      </c>
      <c r="J61" s="213">
        <v>0.39583333333333331</v>
      </c>
      <c r="K61" s="213">
        <v>0.52083333333333337</v>
      </c>
      <c r="L61" s="212"/>
      <c r="M61" s="211"/>
      <c r="N61" s="211" t="s">
        <v>142</v>
      </c>
      <c r="O61" s="211" t="s">
        <v>157</v>
      </c>
      <c r="P61" s="211" t="s">
        <v>158</v>
      </c>
      <c r="Q61" s="210" t="s">
        <v>55</v>
      </c>
      <c r="R61" s="209">
        <v>73</v>
      </c>
      <c r="S61" s="208">
        <f>R61*AE1</f>
        <v>91.25</v>
      </c>
      <c r="T61" s="208">
        <v>139</v>
      </c>
      <c r="U61" s="207">
        <f>((T61-S61)/T61)</f>
        <v>0.34352517985611508</v>
      </c>
      <c r="V61" s="207">
        <f>((T61-S61)/S61)</f>
        <v>0.52328767123287667</v>
      </c>
      <c r="W61" s="206" t="s">
        <v>159</v>
      </c>
      <c r="X61" s="224" t="s">
        <v>304</v>
      </c>
      <c r="Y61" s="204" t="s">
        <v>153</v>
      </c>
      <c r="Z61" s="204" t="s">
        <v>197</v>
      </c>
      <c r="AA61" s="203" t="s">
        <v>40</v>
      </c>
      <c r="AB61" s="223" t="s">
        <v>198</v>
      </c>
      <c r="AC61" s="202" t="s">
        <v>199</v>
      </c>
      <c r="AD61" s="202"/>
    </row>
    <row r="62" spans="1:30" s="163" customFormat="1" ht="15" x14ac:dyDescent="0.25">
      <c r="A62" s="248" t="s">
        <v>254</v>
      </c>
      <c r="B62" s="220">
        <v>44687</v>
      </c>
      <c r="C62" s="219"/>
      <c r="D62" s="218" t="s">
        <v>305</v>
      </c>
      <c r="E62" s="217" t="s">
        <v>306</v>
      </c>
      <c r="F62" s="216"/>
      <c r="G62" s="215">
        <v>4</v>
      </c>
      <c r="H62" s="214">
        <v>2</v>
      </c>
      <c r="I62" s="214">
        <v>15</v>
      </c>
      <c r="J62" s="213">
        <v>0.39583333333333331</v>
      </c>
      <c r="K62" s="213">
        <v>0.5625</v>
      </c>
      <c r="L62" s="212"/>
      <c r="M62" s="211"/>
      <c r="N62" s="211" t="s">
        <v>142</v>
      </c>
      <c r="O62" s="211" t="s">
        <v>57</v>
      </c>
      <c r="P62" s="211" t="s">
        <v>151</v>
      </c>
      <c r="Q62" s="210" t="s">
        <v>55</v>
      </c>
      <c r="R62" s="209">
        <v>200</v>
      </c>
      <c r="S62" s="208">
        <f>R62*AE1</f>
        <v>250</v>
      </c>
      <c r="T62" s="208">
        <v>369</v>
      </c>
      <c r="U62" s="207">
        <f>((T62-S62)/T62)</f>
        <v>0.3224932249322493</v>
      </c>
      <c r="V62" s="207">
        <f>((T62-S62)/S62)</f>
        <v>0.47599999999999998</v>
      </c>
      <c r="W62" s="206" t="s">
        <v>159</v>
      </c>
      <c r="X62" s="224" t="s">
        <v>307</v>
      </c>
      <c r="Y62" s="204" t="s">
        <v>153</v>
      </c>
      <c r="Z62" s="204" t="s">
        <v>197</v>
      </c>
      <c r="AA62" s="203" t="s">
        <v>40</v>
      </c>
      <c r="AB62" s="223" t="s">
        <v>198</v>
      </c>
      <c r="AC62" s="202" t="s">
        <v>199</v>
      </c>
      <c r="AD62" s="202"/>
    </row>
    <row r="63" spans="1:30" s="163" customFormat="1" ht="15" x14ac:dyDescent="0.25">
      <c r="A63" s="248" t="s">
        <v>254</v>
      </c>
      <c r="B63" s="220">
        <v>44687</v>
      </c>
      <c r="C63" s="219"/>
      <c r="D63" s="218" t="s">
        <v>308</v>
      </c>
      <c r="E63" s="217" t="s">
        <v>309</v>
      </c>
      <c r="F63" s="216"/>
      <c r="G63" s="215">
        <v>6.5</v>
      </c>
      <c r="H63" s="214">
        <v>10</v>
      </c>
      <c r="I63" s="214">
        <v>30</v>
      </c>
      <c r="J63" s="213">
        <v>0.375</v>
      </c>
      <c r="K63" s="213">
        <v>0.64583333333333337</v>
      </c>
      <c r="L63" s="212"/>
      <c r="M63" s="211"/>
      <c r="N63" s="211" t="s">
        <v>142</v>
      </c>
      <c r="O63" s="211" t="s">
        <v>57</v>
      </c>
      <c r="P63" s="211" t="s">
        <v>151</v>
      </c>
      <c r="Q63" s="210" t="s">
        <v>55</v>
      </c>
      <c r="R63" s="209">
        <v>265</v>
      </c>
      <c r="S63" s="208">
        <f>R63*AE1</f>
        <v>331.25</v>
      </c>
      <c r="T63" s="208">
        <v>479</v>
      </c>
      <c r="U63" s="207">
        <f>((T63-S63)/T63)</f>
        <v>0.30845511482254695</v>
      </c>
      <c r="V63" s="207">
        <f>((T63-S63)/S63)</f>
        <v>0.44603773584905659</v>
      </c>
      <c r="W63" s="206" t="s">
        <v>159</v>
      </c>
      <c r="X63" s="224" t="s">
        <v>310</v>
      </c>
      <c r="Y63" s="204" t="s">
        <v>153</v>
      </c>
      <c r="Z63" s="204" t="s">
        <v>197</v>
      </c>
      <c r="AA63" s="203" t="s">
        <v>40</v>
      </c>
      <c r="AB63" s="223" t="s">
        <v>198</v>
      </c>
      <c r="AC63" s="202" t="s">
        <v>199</v>
      </c>
      <c r="AD63" s="202"/>
    </row>
    <row r="64" spans="1:30" s="163" customFormat="1" ht="15" x14ac:dyDescent="0.25">
      <c r="A64" s="248" t="s">
        <v>254</v>
      </c>
      <c r="B64" s="220">
        <v>44687</v>
      </c>
      <c r="C64" s="219"/>
      <c r="D64" s="218" t="s">
        <v>311</v>
      </c>
      <c r="E64" s="217" t="s">
        <v>312</v>
      </c>
      <c r="F64" s="216"/>
      <c r="G64" s="215">
        <v>3.5</v>
      </c>
      <c r="H64" s="214">
        <v>10</v>
      </c>
      <c r="I64" s="214">
        <v>40</v>
      </c>
      <c r="J64" s="213">
        <v>0.5625</v>
      </c>
      <c r="K64" s="213">
        <v>0.70833333333333337</v>
      </c>
      <c r="L64" s="212"/>
      <c r="M64" s="211"/>
      <c r="N64" s="211" t="s">
        <v>142</v>
      </c>
      <c r="O64" s="211" t="s">
        <v>136</v>
      </c>
      <c r="P64" s="211" t="s">
        <v>151</v>
      </c>
      <c r="Q64" s="210" t="s">
        <v>55</v>
      </c>
      <c r="R64" s="209">
        <v>115</v>
      </c>
      <c r="S64" s="208">
        <f>R64*AE1</f>
        <v>143.75</v>
      </c>
      <c r="T64" s="208">
        <v>209</v>
      </c>
      <c r="U64" s="207">
        <f>((T64-S64)/T64)</f>
        <v>0.31220095693779903</v>
      </c>
      <c r="V64" s="207">
        <f>((T64-S64)/S64)</f>
        <v>0.45391304347826089</v>
      </c>
      <c r="W64" s="206" t="s">
        <v>159</v>
      </c>
      <c r="X64" s="224" t="s">
        <v>313</v>
      </c>
      <c r="Y64" s="204" t="s">
        <v>153</v>
      </c>
      <c r="Z64" s="204" t="s">
        <v>197</v>
      </c>
      <c r="AA64" s="203" t="s">
        <v>40</v>
      </c>
      <c r="AB64" s="223" t="s">
        <v>198</v>
      </c>
      <c r="AC64" s="202" t="s">
        <v>199</v>
      </c>
      <c r="AD64" s="202"/>
    </row>
    <row r="65" spans="1:30" s="163" customFormat="1" ht="17.25" x14ac:dyDescent="0.25">
      <c r="A65" s="248" t="s">
        <v>254</v>
      </c>
      <c r="B65" s="220">
        <v>44688</v>
      </c>
      <c r="C65" s="219">
        <v>44688</v>
      </c>
      <c r="D65" s="218"/>
      <c r="E65" s="222" t="s">
        <v>314</v>
      </c>
      <c r="F65" s="216" t="s">
        <v>80</v>
      </c>
      <c r="G65" s="215"/>
      <c r="H65" s="214"/>
      <c r="I65" s="214"/>
      <c r="J65" s="213"/>
      <c r="K65" s="213"/>
      <c r="L65" s="212" t="s">
        <v>194</v>
      </c>
      <c r="M65" s="211" t="s">
        <v>194</v>
      </c>
      <c r="N65" s="211" t="s">
        <v>142</v>
      </c>
      <c r="O65" s="211"/>
      <c r="P65" s="211"/>
      <c r="Q65" s="210"/>
      <c r="R65" s="209"/>
      <c r="S65" s="208"/>
      <c r="T65" s="208"/>
      <c r="U65" s="207"/>
      <c r="V65" s="207"/>
      <c r="W65" s="206" t="s">
        <v>195</v>
      </c>
      <c r="X65" s="211"/>
      <c r="Y65" s="204"/>
      <c r="Z65" s="204"/>
      <c r="AA65" s="203"/>
      <c r="AB65" s="223"/>
      <c r="AC65" s="202"/>
      <c r="AD65" s="202"/>
    </row>
    <row r="66" spans="1:30" s="163" customFormat="1" ht="17.25" x14ac:dyDescent="0.25">
      <c r="A66" s="248" t="s">
        <v>254</v>
      </c>
      <c r="B66" s="220">
        <v>44689</v>
      </c>
      <c r="C66" s="219">
        <v>44689</v>
      </c>
      <c r="D66" s="218"/>
      <c r="E66" s="222" t="s">
        <v>315</v>
      </c>
      <c r="F66" s="216" t="s">
        <v>39</v>
      </c>
      <c r="G66" s="215"/>
      <c r="H66" s="214"/>
      <c r="I66" s="214"/>
      <c r="J66" s="213"/>
      <c r="K66" s="213"/>
      <c r="L66" s="212">
        <v>0.375</v>
      </c>
      <c r="M66" s="211">
        <v>0.99930555555555556</v>
      </c>
      <c r="N66" s="211" t="s">
        <v>142</v>
      </c>
      <c r="O66" s="211"/>
      <c r="P66" s="211"/>
      <c r="Q66" s="210"/>
      <c r="R66" s="209"/>
      <c r="S66" s="208"/>
      <c r="T66" s="208"/>
      <c r="U66" s="207"/>
      <c r="V66" s="207"/>
      <c r="W66" s="206" t="s">
        <v>48</v>
      </c>
      <c r="X66" s="211"/>
      <c r="Y66" s="204"/>
      <c r="Z66" s="204" t="s">
        <v>61</v>
      </c>
      <c r="AA66" s="203" t="s">
        <v>316</v>
      </c>
      <c r="AB66" s="223" t="s">
        <v>58</v>
      </c>
      <c r="AC66" s="202"/>
      <c r="AD66" s="202"/>
    </row>
    <row r="67" spans="1:30" s="163" customFormat="1" ht="15" x14ac:dyDescent="0.25">
      <c r="A67" s="248" t="s">
        <v>254</v>
      </c>
      <c r="B67" s="220">
        <v>44689</v>
      </c>
      <c r="C67" s="219"/>
      <c r="D67" s="218" t="s">
        <v>317</v>
      </c>
      <c r="E67" s="217" t="s">
        <v>318</v>
      </c>
      <c r="F67" s="216"/>
      <c r="G67" s="215">
        <v>5</v>
      </c>
      <c r="H67" s="214">
        <v>15</v>
      </c>
      <c r="I67" s="214">
        <v>70</v>
      </c>
      <c r="J67" s="213">
        <v>0.35416666666666669</v>
      </c>
      <c r="K67" s="213">
        <v>0.5625</v>
      </c>
      <c r="L67" s="212"/>
      <c r="M67" s="211"/>
      <c r="N67" s="211" t="s">
        <v>142</v>
      </c>
      <c r="O67" s="211" t="s">
        <v>157</v>
      </c>
      <c r="P67" s="211" t="s">
        <v>151</v>
      </c>
      <c r="Q67" s="210" t="s">
        <v>46</v>
      </c>
      <c r="R67" s="209">
        <v>60.1</v>
      </c>
      <c r="S67" s="208">
        <f>R67*AE1</f>
        <v>75.125</v>
      </c>
      <c r="T67" s="208">
        <v>109</v>
      </c>
      <c r="U67" s="207">
        <f t="shared" ref="U67:U72" si="6">((T67-S67)/T67)</f>
        <v>0.31077981651376146</v>
      </c>
      <c r="V67" s="207">
        <f t="shared" ref="V67:V72" si="7">((T67-S67)/S67)</f>
        <v>0.45091514143094841</v>
      </c>
      <c r="W67" s="206" t="s">
        <v>159</v>
      </c>
      <c r="X67" s="224" t="s">
        <v>319</v>
      </c>
      <c r="Y67" s="204" t="s">
        <v>153</v>
      </c>
      <c r="Z67" s="204" t="s">
        <v>61</v>
      </c>
      <c r="AA67" s="203" t="s">
        <v>316</v>
      </c>
      <c r="AB67" s="223" t="s">
        <v>58</v>
      </c>
      <c r="AC67" s="202"/>
      <c r="AD67" s="202"/>
    </row>
    <row r="68" spans="1:30" s="163" customFormat="1" ht="15" x14ac:dyDescent="0.25">
      <c r="A68" s="248" t="s">
        <v>254</v>
      </c>
      <c r="B68" s="220">
        <v>44689</v>
      </c>
      <c r="C68" s="219"/>
      <c r="D68" s="218" t="s">
        <v>320</v>
      </c>
      <c r="E68" s="217" t="s">
        <v>321</v>
      </c>
      <c r="F68" s="216"/>
      <c r="G68" s="250">
        <v>3.75</v>
      </c>
      <c r="H68" s="214">
        <v>10</v>
      </c>
      <c r="I68" s="214">
        <v>34</v>
      </c>
      <c r="J68" s="213">
        <v>0.58333333333333337</v>
      </c>
      <c r="K68" s="213">
        <v>0.73958333333333337</v>
      </c>
      <c r="L68" s="212"/>
      <c r="M68" s="211"/>
      <c r="N68" s="211" t="s">
        <v>142</v>
      </c>
      <c r="O68" s="211" t="s">
        <v>157</v>
      </c>
      <c r="P68" s="211" t="s">
        <v>151</v>
      </c>
      <c r="Q68" s="210" t="s">
        <v>56</v>
      </c>
      <c r="R68" s="209">
        <v>146.5</v>
      </c>
      <c r="S68" s="208">
        <f>R68*AE1</f>
        <v>183.125</v>
      </c>
      <c r="T68" s="208">
        <v>269</v>
      </c>
      <c r="U68" s="207">
        <f t="shared" si="6"/>
        <v>0.31923791821561337</v>
      </c>
      <c r="V68" s="207">
        <f t="shared" si="7"/>
        <v>0.4689419795221843</v>
      </c>
      <c r="W68" s="206" t="s">
        <v>159</v>
      </c>
      <c r="X68" s="224" t="s">
        <v>322</v>
      </c>
      <c r="Y68" s="204" t="s">
        <v>153</v>
      </c>
      <c r="Z68" s="204" t="s">
        <v>61</v>
      </c>
      <c r="AA68" s="203" t="s">
        <v>316</v>
      </c>
      <c r="AB68" s="223" t="s">
        <v>58</v>
      </c>
      <c r="AC68" s="202"/>
      <c r="AD68" s="202"/>
    </row>
    <row r="69" spans="1:30" s="163" customFormat="1" ht="15" x14ac:dyDescent="0.25">
      <c r="A69" s="248" t="s">
        <v>254</v>
      </c>
      <c r="B69" s="220">
        <v>44689</v>
      </c>
      <c r="C69" s="219"/>
      <c r="D69" s="218" t="s">
        <v>323</v>
      </c>
      <c r="E69" s="217" t="s">
        <v>324</v>
      </c>
      <c r="F69" s="216"/>
      <c r="G69" s="215">
        <v>4</v>
      </c>
      <c r="H69" s="214">
        <v>6</v>
      </c>
      <c r="I69" s="214">
        <v>12</v>
      </c>
      <c r="J69" s="213">
        <v>0.375</v>
      </c>
      <c r="K69" s="213">
        <v>0.54166666666666663</v>
      </c>
      <c r="L69" s="212"/>
      <c r="M69" s="211"/>
      <c r="N69" s="211" t="s">
        <v>142</v>
      </c>
      <c r="O69" s="211" t="s">
        <v>136</v>
      </c>
      <c r="P69" s="211" t="s">
        <v>180</v>
      </c>
      <c r="Q69" s="210" t="s">
        <v>134</v>
      </c>
      <c r="R69" s="209">
        <v>91</v>
      </c>
      <c r="S69" s="208">
        <f>R69*AE1</f>
        <v>113.75</v>
      </c>
      <c r="T69" s="208">
        <v>169</v>
      </c>
      <c r="U69" s="207">
        <f t="shared" si="6"/>
        <v>0.32692307692307693</v>
      </c>
      <c r="V69" s="207">
        <f t="shared" si="7"/>
        <v>0.48571428571428571</v>
      </c>
      <c r="W69" s="206" t="s">
        <v>159</v>
      </c>
      <c r="X69" s="224" t="s">
        <v>325</v>
      </c>
      <c r="Y69" s="204" t="s">
        <v>153</v>
      </c>
      <c r="Z69" s="204" t="s">
        <v>61</v>
      </c>
      <c r="AA69" s="203" t="s">
        <v>316</v>
      </c>
      <c r="AB69" s="223" t="s">
        <v>58</v>
      </c>
      <c r="AC69" s="202"/>
      <c r="AD69" s="202"/>
    </row>
    <row r="70" spans="1:30" s="163" customFormat="1" ht="15" x14ac:dyDescent="0.25">
      <c r="A70" s="248" t="s">
        <v>254</v>
      </c>
      <c r="B70" s="220">
        <v>44689</v>
      </c>
      <c r="C70" s="219"/>
      <c r="D70" s="218" t="s">
        <v>326</v>
      </c>
      <c r="E70" s="217" t="s">
        <v>327</v>
      </c>
      <c r="F70" s="216"/>
      <c r="G70" s="215">
        <v>4.5</v>
      </c>
      <c r="H70" s="214">
        <v>10</v>
      </c>
      <c r="I70" s="214">
        <v>35</v>
      </c>
      <c r="J70" s="213">
        <v>0.5625</v>
      </c>
      <c r="K70" s="213">
        <v>0.75</v>
      </c>
      <c r="L70" s="212"/>
      <c r="M70" s="211"/>
      <c r="N70" s="211" t="s">
        <v>142</v>
      </c>
      <c r="O70" s="211" t="s">
        <v>328</v>
      </c>
      <c r="P70" s="211" t="s">
        <v>151</v>
      </c>
      <c r="Q70" s="210" t="s">
        <v>56</v>
      </c>
      <c r="R70" s="209">
        <v>102.2</v>
      </c>
      <c r="S70" s="208">
        <f>R70*AE1</f>
        <v>127.75</v>
      </c>
      <c r="T70" s="208">
        <v>189</v>
      </c>
      <c r="U70" s="207">
        <f t="shared" si="6"/>
        <v>0.32407407407407407</v>
      </c>
      <c r="V70" s="207">
        <f t="shared" si="7"/>
        <v>0.47945205479452052</v>
      </c>
      <c r="W70" s="206" t="s">
        <v>159</v>
      </c>
      <c r="X70" s="224" t="s">
        <v>329</v>
      </c>
      <c r="Y70" s="204" t="s">
        <v>153</v>
      </c>
      <c r="Z70" s="204" t="s">
        <v>61</v>
      </c>
      <c r="AA70" s="203" t="s">
        <v>316</v>
      </c>
      <c r="AB70" s="223" t="s">
        <v>58</v>
      </c>
      <c r="AC70" s="202"/>
      <c r="AD70" s="202"/>
    </row>
    <row r="71" spans="1:30" s="163" customFormat="1" ht="15" x14ac:dyDescent="0.25">
      <c r="A71" s="248" t="s">
        <v>254</v>
      </c>
      <c r="B71" s="220">
        <v>44689</v>
      </c>
      <c r="C71" s="219"/>
      <c r="D71" s="218" t="s">
        <v>330</v>
      </c>
      <c r="E71" s="217" t="s">
        <v>186</v>
      </c>
      <c r="F71" s="216"/>
      <c r="G71" s="215">
        <v>4</v>
      </c>
      <c r="H71" s="214">
        <v>2</v>
      </c>
      <c r="I71" s="214">
        <v>6</v>
      </c>
      <c r="J71" s="213">
        <v>0.375</v>
      </c>
      <c r="K71" s="213">
        <v>0.54166666666666663</v>
      </c>
      <c r="L71" s="212"/>
      <c r="M71" s="211"/>
      <c r="N71" s="211" t="s">
        <v>142</v>
      </c>
      <c r="O71" s="211" t="s">
        <v>157</v>
      </c>
      <c r="P71" s="211" t="s">
        <v>151</v>
      </c>
      <c r="Q71" s="210" t="s">
        <v>187</v>
      </c>
      <c r="R71" s="209">
        <v>720</v>
      </c>
      <c r="S71" s="208">
        <f>R71*AE1</f>
        <v>900</v>
      </c>
      <c r="T71" s="208">
        <v>1399</v>
      </c>
      <c r="U71" s="207">
        <f t="shared" si="6"/>
        <v>0.35668334524660472</v>
      </c>
      <c r="V71" s="207">
        <f t="shared" si="7"/>
        <v>0.55444444444444441</v>
      </c>
      <c r="W71" s="206" t="s">
        <v>188</v>
      </c>
      <c r="X71" s="224" t="s">
        <v>189</v>
      </c>
      <c r="Y71" s="204" t="s">
        <v>153</v>
      </c>
      <c r="Z71" s="204" t="s">
        <v>61</v>
      </c>
      <c r="AA71" s="203" t="s">
        <v>316</v>
      </c>
      <c r="AB71" s="223" t="s">
        <v>58</v>
      </c>
      <c r="AC71" s="202"/>
      <c r="AD71" s="202"/>
    </row>
    <row r="72" spans="1:30" s="163" customFormat="1" ht="15" x14ac:dyDescent="0.25">
      <c r="A72" s="248" t="s">
        <v>254</v>
      </c>
      <c r="B72" s="220">
        <v>44689</v>
      </c>
      <c r="C72" s="219"/>
      <c r="D72" s="218" t="s">
        <v>331</v>
      </c>
      <c r="E72" s="217" t="s">
        <v>191</v>
      </c>
      <c r="F72" s="216"/>
      <c r="G72" s="215">
        <v>8</v>
      </c>
      <c r="H72" s="214">
        <v>2</v>
      </c>
      <c r="I72" s="214">
        <v>6</v>
      </c>
      <c r="J72" s="213">
        <v>0.375</v>
      </c>
      <c r="K72" s="213">
        <v>0.70833333333333337</v>
      </c>
      <c r="L72" s="212"/>
      <c r="M72" s="211"/>
      <c r="N72" s="211" t="s">
        <v>142</v>
      </c>
      <c r="O72" s="211" t="s">
        <v>157</v>
      </c>
      <c r="P72" s="211" t="s">
        <v>151</v>
      </c>
      <c r="Q72" s="210" t="s">
        <v>187</v>
      </c>
      <c r="R72" s="209">
        <v>1155</v>
      </c>
      <c r="S72" s="208">
        <f>R72*AE1</f>
        <v>1443.75</v>
      </c>
      <c r="T72" s="208">
        <v>2299</v>
      </c>
      <c r="U72" s="207">
        <f t="shared" si="6"/>
        <v>0.37200956937799046</v>
      </c>
      <c r="V72" s="207">
        <f t="shared" si="7"/>
        <v>0.59238095238095234</v>
      </c>
      <c r="W72" s="206" t="s">
        <v>188</v>
      </c>
      <c r="X72" s="224" t="s">
        <v>192</v>
      </c>
      <c r="Y72" s="204" t="s">
        <v>153</v>
      </c>
      <c r="Z72" s="204" t="s">
        <v>61</v>
      </c>
      <c r="AA72" s="203" t="s">
        <v>316</v>
      </c>
      <c r="AB72" s="223" t="s">
        <v>58</v>
      </c>
      <c r="AC72" s="202"/>
      <c r="AD72" s="202"/>
    </row>
    <row r="73" spans="1:30" s="163" customFormat="1" ht="17.25" x14ac:dyDescent="0.25">
      <c r="A73" s="248" t="s">
        <v>254</v>
      </c>
      <c r="B73" s="220">
        <v>44690</v>
      </c>
      <c r="C73" s="219">
        <v>44690</v>
      </c>
      <c r="D73" s="218"/>
      <c r="E73" s="222" t="s">
        <v>332</v>
      </c>
      <c r="F73" s="216" t="s">
        <v>39</v>
      </c>
      <c r="G73" s="215"/>
      <c r="H73" s="214"/>
      <c r="I73" s="214"/>
      <c r="J73" s="213"/>
      <c r="K73" s="213"/>
      <c r="L73" s="212">
        <v>0.33333333333333331</v>
      </c>
      <c r="M73" s="211">
        <v>0.99930555555555556</v>
      </c>
      <c r="N73" s="211" t="s">
        <v>142</v>
      </c>
      <c r="O73" s="211"/>
      <c r="P73" s="211"/>
      <c r="Q73" s="210"/>
      <c r="R73" s="209"/>
      <c r="S73" s="208"/>
      <c r="T73" s="208"/>
      <c r="U73" s="207"/>
      <c r="V73" s="207"/>
      <c r="W73" s="206" t="s">
        <v>48</v>
      </c>
      <c r="X73" s="211"/>
      <c r="Y73" s="204"/>
      <c r="Z73" s="204" t="s">
        <v>61</v>
      </c>
      <c r="AA73" s="203" t="s">
        <v>316</v>
      </c>
      <c r="AB73" s="223" t="s">
        <v>58</v>
      </c>
      <c r="AC73" s="202"/>
      <c r="AD73" s="202"/>
    </row>
    <row r="74" spans="1:30" s="163" customFormat="1" ht="15" x14ac:dyDescent="0.25">
      <c r="A74" s="248" t="s">
        <v>254</v>
      </c>
      <c r="B74" s="220">
        <v>44690</v>
      </c>
      <c r="C74" s="219"/>
      <c r="D74" s="218" t="s">
        <v>333</v>
      </c>
      <c r="E74" s="217" t="s">
        <v>334</v>
      </c>
      <c r="F74" s="216"/>
      <c r="G74" s="215">
        <v>2.5</v>
      </c>
      <c r="H74" s="214">
        <v>10</v>
      </c>
      <c r="I74" s="214">
        <v>60</v>
      </c>
      <c r="J74" s="213">
        <v>0.375</v>
      </c>
      <c r="K74" s="213">
        <v>0.97916666666666663</v>
      </c>
      <c r="L74" s="212"/>
      <c r="M74" s="211"/>
      <c r="N74" s="211" t="s">
        <v>142</v>
      </c>
      <c r="O74" s="211" t="s">
        <v>157</v>
      </c>
      <c r="P74" s="211" t="s">
        <v>151</v>
      </c>
      <c r="Q74" s="210" t="s">
        <v>56</v>
      </c>
      <c r="R74" s="209">
        <v>33</v>
      </c>
      <c r="S74" s="208">
        <f>R74*AE1</f>
        <v>41.25</v>
      </c>
      <c r="T74" s="208">
        <v>79</v>
      </c>
      <c r="U74" s="207">
        <f>((T74-S74)/T74)</f>
        <v>0.47784810126582278</v>
      </c>
      <c r="V74" s="207">
        <f>((T74-S74)/S74)</f>
        <v>0.91515151515151516</v>
      </c>
      <c r="W74" s="206" t="s">
        <v>159</v>
      </c>
      <c r="X74" s="224" t="s">
        <v>335</v>
      </c>
      <c r="Y74" s="204" t="s">
        <v>153</v>
      </c>
      <c r="Z74" s="204" t="s">
        <v>61</v>
      </c>
      <c r="AA74" s="203" t="s">
        <v>316</v>
      </c>
      <c r="AB74" s="223" t="s">
        <v>58</v>
      </c>
      <c r="AC74" s="202"/>
      <c r="AD74" s="202"/>
    </row>
    <row r="75" spans="1:30" s="163" customFormat="1" ht="15" x14ac:dyDescent="0.25">
      <c r="A75" s="248" t="s">
        <v>254</v>
      </c>
      <c r="B75" s="220">
        <v>44690</v>
      </c>
      <c r="C75" s="219"/>
      <c r="D75" s="218" t="s">
        <v>336</v>
      </c>
      <c r="E75" s="217" t="s">
        <v>337</v>
      </c>
      <c r="F75" s="216"/>
      <c r="G75" s="215">
        <v>4</v>
      </c>
      <c r="H75" s="214">
        <v>6</v>
      </c>
      <c r="I75" s="214">
        <v>15</v>
      </c>
      <c r="J75" s="213">
        <v>0.85416666666666663</v>
      </c>
      <c r="K75" s="213">
        <v>0.52083333333333337</v>
      </c>
      <c r="L75" s="212"/>
      <c r="M75" s="211"/>
      <c r="N75" s="211" t="s">
        <v>142</v>
      </c>
      <c r="O75" s="211" t="s">
        <v>136</v>
      </c>
      <c r="P75" s="211" t="s">
        <v>180</v>
      </c>
      <c r="Q75" s="210" t="s">
        <v>134</v>
      </c>
      <c r="R75" s="209">
        <v>91.8</v>
      </c>
      <c r="S75" s="208">
        <f>R75*AE1</f>
        <v>114.75</v>
      </c>
      <c r="T75" s="208">
        <v>169</v>
      </c>
      <c r="U75" s="207">
        <f>((T75-S75)/T75)</f>
        <v>0.32100591715976329</v>
      </c>
      <c r="V75" s="207">
        <f>((T75-S75)/S75)</f>
        <v>0.47276688453159044</v>
      </c>
      <c r="W75" s="206" t="s">
        <v>159</v>
      </c>
      <c r="X75" s="224" t="s">
        <v>338</v>
      </c>
      <c r="Y75" s="204" t="s">
        <v>153</v>
      </c>
      <c r="Z75" s="204" t="s">
        <v>61</v>
      </c>
      <c r="AA75" s="203" t="s">
        <v>316</v>
      </c>
      <c r="AB75" s="223" t="s">
        <v>58</v>
      </c>
      <c r="AC75" s="202"/>
      <c r="AD75" s="202"/>
    </row>
    <row r="76" spans="1:30" s="163" customFormat="1" ht="15" x14ac:dyDescent="0.25">
      <c r="A76" s="248" t="s">
        <v>254</v>
      </c>
      <c r="B76" s="220">
        <v>44690</v>
      </c>
      <c r="C76" s="219"/>
      <c r="D76" s="218" t="s">
        <v>339</v>
      </c>
      <c r="E76" s="217" t="s">
        <v>340</v>
      </c>
      <c r="F76" s="216"/>
      <c r="G76" s="215">
        <v>4</v>
      </c>
      <c r="H76" s="214">
        <v>10</v>
      </c>
      <c r="I76" s="214">
        <v>75</v>
      </c>
      <c r="J76" s="213">
        <v>0.58333333333333337</v>
      </c>
      <c r="K76" s="213">
        <v>0.75</v>
      </c>
      <c r="L76" s="212"/>
      <c r="M76" s="211"/>
      <c r="N76" s="211" t="s">
        <v>142</v>
      </c>
      <c r="O76" s="211" t="s">
        <v>157</v>
      </c>
      <c r="P76" s="211" t="s">
        <v>158</v>
      </c>
      <c r="Q76" s="210" t="s">
        <v>56</v>
      </c>
      <c r="R76" s="209">
        <v>90.24</v>
      </c>
      <c r="S76" s="208">
        <f>R76*AE1</f>
        <v>112.8</v>
      </c>
      <c r="T76" s="208">
        <v>169</v>
      </c>
      <c r="U76" s="207">
        <f>((T76-S76)/T76)</f>
        <v>0.3325443786982249</v>
      </c>
      <c r="V76" s="207">
        <f>((T76-S76)/S76)</f>
        <v>0.49822695035460995</v>
      </c>
      <c r="W76" s="206" t="s">
        <v>159</v>
      </c>
      <c r="X76" s="224" t="s">
        <v>341</v>
      </c>
      <c r="Y76" s="204" t="s">
        <v>153</v>
      </c>
      <c r="Z76" s="204" t="s">
        <v>61</v>
      </c>
      <c r="AA76" s="203" t="s">
        <v>316</v>
      </c>
      <c r="AB76" s="223" t="s">
        <v>58</v>
      </c>
      <c r="AC76" s="202"/>
      <c r="AD76" s="202"/>
    </row>
    <row r="77" spans="1:30" s="163" customFormat="1" ht="15" x14ac:dyDescent="0.25">
      <c r="A77" s="248" t="s">
        <v>254</v>
      </c>
      <c r="B77" s="220">
        <v>44690</v>
      </c>
      <c r="C77" s="219"/>
      <c r="D77" s="218" t="s">
        <v>342</v>
      </c>
      <c r="E77" s="217" t="s">
        <v>343</v>
      </c>
      <c r="F77" s="216"/>
      <c r="G77" s="215">
        <v>4</v>
      </c>
      <c r="H77" s="214">
        <v>15</v>
      </c>
      <c r="I77" s="214">
        <v>35</v>
      </c>
      <c r="J77" s="213">
        <v>0.58333333333333337</v>
      </c>
      <c r="K77" s="213">
        <v>0.75</v>
      </c>
      <c r="L77" s="212"/>
      <c r="M77" s="211"/>
      <c r="N77" s="211" t="s">
        <v>142</v>
      </c>
      <c r="O77" s="211" t="s">
        <v>136</v>
      </c>
      <c r="P77" s="211" t="s">
        <v>151</v>
      </c>
      <c r="Q77" s="210" t="s">
        <v>46</v>
      </c>
      <c r="R77" s="209">
        <v>75.3</v>
      </c>
      <c r="S77" s="208">
        <f>R77*AE1</f>
        <v>94.125</v>
      </c>
      <c r="T77" s="208">
        <v>139</v>
      </c>
      <c r="U77" s="207">
        <f>((T77-S77)/T77)</f>
        <v>0.32284172661870503</v>
      </c>
      <c r="V77" s="207">
        <f>((T77-S77)/S77)</f>
        <v>0.47675962815405049</v>
      </c>
      <c r="W77" s="206" t="s">
        <v>159</v>
      </c>
      <c r="X77" s="224" t="s">
        <v>344</v>
      </c>
      <c r="Y77" s="204" t="s">
        <v>153</v>
      </c>
      <c r="Z77" s="204" t="s">
        <v>61</v>
      </c>
      <c r="AA77" s="203" t="s">
        <v>316</v>
      </c>
      <c r="AB77" s="223" t="s">
        <v>58</v>
      </c>
      <c r="AC77" s="202"/>
      <c r="AD77" s="202"/>
    </row>
    <row r="78" spans="1:30" s="163" customFormat="1" ht="17.25" x14ac:dyDescent="0.25">
      <c r="A78" s="248" t="s">
        <v>254</v>
      </c>
      <c r="B78" s="220">
        <v>44691</v>
      </c>
      <c r="C78" s="219">
        <v>44691</v>
      </c>
      <c r="D78" s="218"/>
      <c r="E78" s="222" t="s">
        <v>345</v>
      </c>
      <c r="F78" s="216" t="s">
        <v>33</v>
      </c>
      <c r="G78" s="215"/>
      <c r="H78" s="214"/>
      <c r="I78" s="214"/>
      <c r="J78" s="213"/>
      <c r="K78" s="213"/>
      <c r="L78" s="212">
        <v>0.33333333333333331</v>
      </c>
      <c r="M78" s="211">
        <v>0.97916666666666663</v>
      </c>
      <c r="N78" s="211" t="s">
        <v>142</v>
      </c>
      <c r="O78" s="211"/>
      <c r="P78" s="211"/>
      <c r="Q78" s="210"/>
      <c r="R78" s="209"/>
      <c r="S78" s="208"/>
      <c r="T78" s="208"/>
      <c r="U78" s="207"/>
      <c r="V78" s="207"/>
      <c r="W78" s="206" t="s">
        <v>48</v>
      </c>
      <c r="X78" s="211"/>
      <c r="Y78" s="204"/>
      <c r="Z78" s="204" t="s">
        <v>61</v>
      </c>
      <c r="AA78" s="203" t="s">
        <v>316</v>
      </c>
      <c r="AB78" s="223" t="s">
        <v>58</v>
      </c>
      <c r="AC78" s="202"/>
      <c r="AD78" s="202"/>
    </row>
    <row r="79" spans="1:30" s="163" customFormat="1" ht="15" x14ac:dyDescent="0.25">
      <c r="A79" s="248" t="s">
        <v>254</v>
      </c>
      <c r="B79" s="220">
        <v>44691</v>
      </c>
      <c r="C79" s="219"/>
      <c r="D79" s="218" t="s">
        <v>346</v>
      </c>
      <c r="E79" s="217" t="s">
        <v>347</v>
      </c>
      <c r="F79" s="216"/>
      <c r="G79" s="215">
        <v>4</v>
      </c>
      <c r="H79" s="214">
        <v>10</v>
      </c>
      <c r="I79" s="214">
        <v>60</v>
      </c>
      <c r="J79" s="213">
        <v>0.375</v>
      </c>
      <c r="K79" s="213">
        <v>0.54166666666666663</v>
      </c>
      <c r="L79" s="212"/>
      <c r="M79" s="211"/>
      <c r="N79" s="211" t="s">
        <v>142</v>
      </c>
      <c r="O79" s="211" t="s">
        <v>157</v>
      </c>
      <c r="P79" s="211" t="s">
        <v>151</v>
      </c>
      <c r="Q79" s="210" t="s">
        <v>56</v>
      </c>
      <c r="R79" s="209">
        <v>57.2</v>
      </c>
      <c r="S79" s="208">
        <f>R79*AE1</f>
        <v>71.5</v>
      </c>
      <c r="T79" s="208">
        <v>109</v>
      </c>
      <c r="U79" s="207">
        <f>((T79-S79)/T79)</f>
        <v>0.34403669724770641</v>
      </c>
      <c r="V79" s="207">
        <f>((T79-S79)/S79)</f>
        <v>0.52447552447552448</v>
      </c>
      <c r="W79" s="206" t="s">
        <v>159</v>
      </c>
      <c r="X79" s="224" t="s">
        <v>348</v>
      </c>
      <c r="Y79" s="204" t="s">
        <v>153</v>
      </c>
      <c r="Z79" s="204" t="s">
        <v>61</v>
      </c>
      <c r="AA79" s="203" t="s">
        <v>316</v>
      </c>
      <c r="AB79" s="223" t="s">
        <v>58</v>
      </c>
      <c r="AC79" s="202"/>
      <c r="AD79" s="202"/>
    </row>
    <row r="80" spans="1:30" s="163" customFormat="1" ht="15" x14ac:dyDescent="0.25">
      <c r="A80" s="248" t="s">
        <v>254</v>
      </c>
      <c r="B80" s="220">
        <v>44691</v>
      </c>
      <c r="C80" s="219"/>
      <c r="D80" s="218" t="s">
        <v>349</v>
      </c>
      <c r="E80" s="217" t="s">
        <v>350</v>
      </c>
      <c r="F80" s="216"/>
      <c r="G80" s="215">
        <v>4.5</v>
      </c>
      <c r="H80" s="214">
        <v>10</v>
      </c>
      <c r="I80" s="214">
        <v>35</v>
      </c>
      <c r="J80" s="213">
        <v>0.5625</v>
      </c>
      <c r="K80" s="213">
        <v>0.75</v>
      </c>
      <c r="L80" s="212"/>
      <c r="M80" s="211"/>
      <c r="N80" s="211" t="s">
        <v>142</v>
      </c>
      <c r="O80" s="211" t="s">
        <v>157</v>
      </c>
      <c r="P80" s="211" t="s">
        <v>151</v>
      </c>
      <c r="Q80" s="210" t="s">
        <v>56</v>
      </c>
      <c r="R80" s="209">
        <v>93.9</v>
      </c>
      <c r="S80" s="208">
        <f>R80*AE1</f>
        <v>117.375</v>
      </c>
      <c r="T80" s="208">
        <v>169</v>
      </c>
      <c r="U80" s="207">
        <f>((T80-S80)/T80)</f>
        <v>0.30547337278106507</v>
      </c>
      <c r="V80" s="207">
        <f>((T80-S80)/S80)</f>
        <v>0.43982960596379128</v>
      </c>
      <c r="W80" s="206" t="s">
        <v>159</v>
      </c>
      <c r="X80" s="224" t="s">
        <v>351</v>
      </c>
      <c r="Y80" s="204" t="s">
        <v>153</v>
      </c>
      <c r="Z80" s="204" t="s">
        <v>61</v>
      </c>
      <c r="AA80" s="203" t="s">
        <v>316</v>
      </c>
      <c r="AB80" s="223" t="s">
        <v>58</v>
      </c>
      <c r="AC80" s="202"/>
      <c r="AD80" s="202"/>
    </row>
    <row r="81" spans="1:30" s="163" customFormat="1" ht="15" x14ac:dyDescent="0.25">
      <c r="A81" s="248" t="s">
        <v>254</v>
      </c>
      <c r="B81" s="220">
        <v>44691</v>
      </c>
      <c r="C81" s="219"/>
      <c r="D81" s="218" t="s">
        <v>352</v>
      </c>
      <c r="E81" s="217" t="s">
        <v>353</v>
      </c>
      <c r="F81" s="216"/>
      <c r="G81" s="215">
        <v>8.5</v>
      </c>
      <c r="H81" s="214">
        <v>10</v>
      </c>
      <c r="I81" s="214">
        <v>35</v>
      </c>
      <c r="J81" s="213">
        <v>0.375</v>
      </c>
      <c r="K81" s="213">
        <v>0.72916666666666663</v>
      </c>
      <c r="L81" s="212"/>
      <c r="M81" s="211"/>
      <c r="N81" s="211" t="s">
        <v>142</v>
      </c>
      <c r="O81" s="211" t="s">
        <v>57</v>
      </c>
      <c r="P81" s="211" t="s">
        <v>151</v>
      </c>
      <c r="Q81" s="210" t="s">
        <v>56</v>
      </c>
      <c r="R81" s="209">
        <v>148.80000000000001</v>
      </c>
      <c r="S81" s="208">
        <f>R81*AE1</f>
        <v>186</v>
      </c>
      <c r="T81" s="208">
        <v>269</v>
      </c>
      <c r="U81" s="207">
        <f>((T81-S81)/T81)</f>
        <v>0.30855018587360594</v>
      </c>
      <c r="V81" s="207">
        <f>((T81-S81)/S81)</f>
        <v>0.44623655913978494</v>
      </c>
      <c r="W81" s="206" t="s">
        <v>159</v>
      </c>
      <c r="X81" s="224" t="s">
        <v>354</v>
      </c>
      <c r="Y81" s="204" t="s">
        <v>153</v>
      </c>
      <c r="Z81" s="204" t="s">
        <v>61</v>
      </c>
      <c r="AA81" s="203" t="s">
        <v>316</v>
      </c>
      <c r="AB81" s="223" t="s">
        <v>58</v>
      </c>
      <c r="AC81" s="202"/>
      <c r="AD81" s="202"/>
    </row>
    <row r="82" spans="1:30" s="163" customFormat="1" ht="15" x14ac:dyDescent="0.25">
      <c r="A82" s="248" t="s">
        <v>254</v>
      </c>
      <c r="B82" s="220">
        <v>44691</v>
      </c>
      <c r="C82" s="219"/>
      <c r="D82" s="218" t="s">
        <v>355</v>
      </c>
      <c r="E82" s="217" t="s">
        <v>186</v>
      </c>
      <c r="F82" s="216"/>
      <c r="G82" s="215">
        <v>4</v>
      </c>
      <c r="H82" s="214">
        <v>2</v>
      </c>
      <c r="I82" s="214">
        <v>6</v>
      </c>
      <c r="J82" s="213">
        <v>0.375</v>
      </c>
      <c r="K82" s="213">
        <v>0.54166666666666663</v>
      </c>
      <c r="L82" s="212"/>
      <c r="M82" s="211"/>
      <c r="N82" s="211" t="s">
        <v>142</v>
      </c>
      <c r="O82" s="211" t="s">
        <v>157</v>
      </c>
      <c r="P82" s="211" t="s">
        <v>151</v>
      </c>
      <c r="Q82" s="210" t="s">
        <v>187</v>
      </c>
      <c r="R82" s="209">
        <v>690</v>
      </c>
      <c r="S82" s="208">
        <f>R82*AE1</f>
        <v>862.5</v>
      </c>
      <c r="T82" s="208">
        <v>1399</v>
      </c>
      <c r="U82" s="207">
        <f>((T82-S82)/T82)</f>
        <v>0.38348820586132953</v>
      </c>
      <c r="V82" s="207">
        <f>((T82-S82)/S82)</f>
        <v>0.62202898550724639</v>
      </c>
      <c r="W82" s="206" t="s">
        <v>188</v>
      </c>
      <c r="X82" s="224" t="s">
        <v>189</v>
      </c>
      <c r="Y82" s="204" t="s">
        <v>153</v>
      </c>
      <c r="Z82" s="204" t="s">
        <v>61</v>
      </c>
      <c r="AA82" s="203" t="s">
        <v>316</v>
      </c>
      <c r="AB82" s="223" t="s">
        <v>58</v>
      </c>
      <c r="AC82" s="202"/>
      <c r="AD82" s="202"/>
    </row>
    <row r="83" spans="1:30" s="163" customFormat="1" ht="15" x14ac:dyDescent="0.25">
      <c r="A83" s="248" t="s">
        <v>254</v>
      </c>
      <c r="B83" s="220">
        <v>44691</v>
      </c>
      <c r="C83" s="219"/>
      <c r="D83" s="218" t="s">
        <v>356</v>
      </c>
      <c r="E83" s="217" t="s">
        <v>191</v>
      </c>
      <c r="F83" s="216"/>
      <c r="G83" s="215">
        <v>8</v>
      </c>
      <c r="H83" s="214">
        <v>2</v>
      </c>
      <c r="I83" s="214">
        <v>6</v>
      </c>
      <c r="J83" s="213">
        <v>0.375</v>
      </c>
      <c r="K83" s="213">
        <v>0.70833333333333337</v>
      </c>
      <c r="L83" s="212"/>
      <c r="M83" s="211"/>
      <c r="N83" s="211" t="s">
        <v>142</v>
      </c>
      <c r="O83" s="211" t="s">
        <v>157</v>
      </c>
      <c r="P83" s="211" t="s">
        <v>151</v>
      </c>
      <c r="Q83" s="210" t="s">
        <v>187</v>
      </c>
      <c r="R83" s="209">
        <v>1040</v>
      </c>
      <c r="S83" s="208">
        <f>R83*AE1</f>
        <v>1300</v>
      </c>
      <c r="T83" s="208">
        <v>1999</v>
      </c>
      <c r="U83" s="207">
        <f>((T83-S83)/T83)</f>
        <v>0.34967483741870936</v>
      </c>
      <c r="V83" s="207">
        <f>((T83-S83)/S83)</f>
        <v>0.53769230769230769</v>
      </c>
      <c r="W83" s="206" t="s">
        <v>188</v>
      </c>
      <c r="X83" s="224" t="s">
        <v>192</v>
      </c>
      <c r="Y83" s="204" t="s">
        <v>153</v>
      </c>
      <c r="Z83" s="204" t="s">
        <v>61</v>
      </c>
      <c r="AA83" s="203" t="s">
        <v>316</v>
      </c>
      <c r="AB83" s="223" t="s">
        <v>58</v>
      </c>
      <c r="AC83" s="202"/>
      <c r="AD83" s="202"/>
    </row>
    <row r="84" spans="1:30" s="163" customFormat="1" ht="17.25" x14ac:dyDescent="0.25">
      <c r="A84" s="248" t="s">
        <v>254</v>
      </c>
      <c r="B84" s="220">
        <v>44692</v>
      </c>
      <c r="C84" s="219">
        <v>44692</v>
      </c>
      <c r="D84" s="218"/>
      <c r="E84" s="222" t="s">
        <v>357</v>
      </c>
      <c r="F84" s="216" t="s">
        <v>39</v>
      </c>
      <c r="G84" s="215"/>
      <c r="H84" s="214"/>
      <c r="I84" s="214"/>
      <c r="J84" s="213"/>
      <c r="K84" s="213"/>
      <c r="L84" s="212">
        <v>0.375</v>
      </c>
      <c r="M84" s="211">
        <v>0.99930555555555556</v>
      </c>
      <c r="N84" s="211" t="s">
        <v>142</v>
      </c>
      <c r="O84" s="211"/>
      <c r="P84" s="211"/>
      <c r="Q84" s="210"/>
      <c r="R84" s="209"/>
      <c r="S84" s="208"/>
      <c r="T84" s="208"/>
      <c r="U84" s="207"/>
      <c r="V84" s="207"/>
      <c r="W84" s="206" t="s">
        <v>48</v>
      </c>
      <c r="X84" s="211"/>
      <c r="Y84" s="204"/>
      <c r="Z84" s="204" t="s">
        <v>358</v>
      </c>
      <c r="AA84" s="203" t="s">
        <v>359</v>
      </c>
      <c r="AB84" s="223" t="s">
        <v>360</v>
      </c>
      <c r="AC84" s="202" t="s">
        <v>361</v>
      </c>
      <c r="AD84" s="202"/>
    </row>
    <row r="85" spans="1:30" s="163" customFormat="1" ht="15" x14ac:dyDescent="0.25">
      <c r="A85" s="248" t="s">
        <v>254</v>
      </c>
      <c r="B85" s="220">
        <v>44692</v>
      </c>
      <c r="C85" s="219"/>
      <c r="D85" s="218" t="s">
        <v>362</v>
      </c>
      <c r="E85" s="217" t="s">
        <v>363</v>
      </c>
      <c r="F85" s="216"/>
      <c r="G85" s="215">
        <v>2.5</v>
      </c>
      <c r="H85" s="214">
        <v>10</v>
      </c>
      <c r="I85" s="214">
        <v>200</v>
      </c>
      <c r="J85" s="213">
        <v>0.41666666666666669</v>
      </c>
      <c r="K85" s="213">
        <v>0.52083333333333337</v>
      </c>
      <c r="L85" s="212"/>
      <c r="M85" s="211"/>
      <c r="N85" s="211" t="s">
        <v>142</v>
      </c>
      <c r="O85" s="211" t="s">
        <v>136</v>
      </c>
      <c r="P85" s="211" t="s">
        <v>151</v>
      </c>
      <c r="Q85" s="210" t="s">
        <v>56</v>
      </c>
      <c r="R85" s="209">
        <v>25</v>
      </c>
      <c r="S85" s="208">
        <f>R85*AE1</f>
        <v>31.25</v>
      </c>
      <c r="T85" s="208">
        <v>109</v>
      </c>
      <c r="U85" s="207">
        <f>((T85-S85)/T85)</f>
        <v>0.71330275229357798</v>
      </c>
      <c r="V85" s="207">
        <f>((T85-S85)/S85)</f>
        <v>2.488</v>
      </c>
      <c r="W85" s="206" t="s">
        <v>159</v>
      </c>
      <c r="X85" s="224" t="s">
        <v>364</v>
      </c>
      <c r="Y85" s="204" t="s">
        <v>153</v>
      </c>
      <c r="Z85" s="204" t="s">
        <v>358</v>
      </c>
      <c r="AA85" s="203" t="s">
        <v>359</v>
      </c>
      <c r="AB85" s="223" t="s">
        <v>360</v>
      </c>
      <c r="AC85" s="202" t="s">
        <v>361</v>
      </c>
      <c r="AD85" s="202"/>
    </row>
    <row r="86" spans="1:30" s="163" customFormat="1" ht="15" x14ac:dyDescent="0.25">
      <c r="A86" s="248" t="s">
        <v>254</v>
      </c>
      <c r="B86" s="220">
        <v>44692</v>
      </c>
      <c r="C86" s="219"/>
      <c r="D86" s="218" t="s">
        <v>365</v>
      </c>
      <c r="E86" s="217" t="s">
        <v>366</v>
      </c>
      <c r="F86" s="216"/>
      <c r="G86" s="215">
        <v>8</v>
      </c>
      <c r="H86" s="214">
        <v>10</v>
      </c>
      <c r="I86" s="214">
        <v>40</v>
      </c>
      <c r="J86" s="213">
        <v>0.39583333333333331</v>
      </c>
      <c r="K86" s="213">
        <v>0.72916666666666663</v>
      </c>
      <c r="L86" s="212"/>
      <c r="M86" s="211"/>
      <c r="N86" s="211" t="s">
        <v>142</v>
      </c>
      <c r="O86" s="211" t="s">
        <v>57</v>
      </c>
      <c r="P86" s="211" t="s">
        <v>180</v>
      </c>
      <c r="Q86" s="210" t="s">
        <v>68</v>
      </c>
      <c r="R86" s="209">
        <v>240</v>
      </c>
      <c r="S86" s="208">
        <f>R86*AE1</f>
        <v>300</v>
      </c>
      <c r="T86" s="208">
        <v>429</v>
      </c>
      <c r="U86" s="207">
        <f>((T86-S86)/T86)</f>
        <v>0.30069930069930068</v>
      </c>
      <c r="V86" s="207">
        <f>((T86-S86)/S86)</f>
        <v>0.43</v>
      </c>
      <c r="W86" s="206" t="s">
        <v>159</v>
      </c>
      <c r="X86" s="224" t="s">
        <v>367</v>
      </c>
      <c r="Y86" s="204" t="s">
        <v>153</v>
      </c>
      <c r="Z86" s="204" t="s">
        <v>358</v>
      </c>
      <c r="AA86" s="203" t="s">
        <v>359</v>
      </c>
      <c r="AB86" s="223" t="s">
        <v>360</v>
      </c>
      <c r="AC86" s="202" t="s">
        <v>361</v>
      </c>
      <c r="AD86" s="202"/>
    </row>
    <row r="87" spans="1:30" s="163" customFormat="1" ht="15" x14ac:dyDescent="0.25">
      <c r="A87" s="248" t="s">
        <v>254</v>
      </c>
      <c r="B87" s="220">
        <v>44692</v>
      </c>
      <c r="C87" s="219"/>
      <c r="D87" s="218" t="s">
        <v>368</v>
      </c>
      <c r="E87" s="217" t="s">
        <v>369</v>
      </c>
      <c r="F87" s="216"/>
      <c r="G87" s="215">
        <v>5</v>
      </c>
      <c r="H87" s="214">
        <v>5</v>
      </c>
      <c r="I87" s="214">
        <v>120</v>
      </c>
      <c r="J87" s="213">
        <v>0.5625</v>
      </c>
      <c r="K87" s="213">
        <v>0.77083333333333337</v>
      </c>
      <c r="L87" s="212"/>
      <c r="M87" s="211"/>
      <c r="N87" s="211" t="s">
        <v>142</v>
      </c>
      <c r="O87" s="211" t="s">
        <v>136</v>
      </c>
      <c r="P87" s="211" t="s">
        <v>151</v>
      </c>
      <c r="Q87" s="210" t="s">
        <v>56</v>
      </c>
      <c r="R87" s="209">
        <v>85</v>
      </c>
      <c r="S87" s="208">
        <f>R87*AE1</f>
        <v>106.25</v>
      </c>
      <c r="T87" s="208">
        <v>169</v>
      </c>
      <c r="U87" s="207">
        <f>((T87-S87)/T87)</f>
        <v>0.371301775147929</v>
      </c>
      <c r="V87" s="207">
        <f>((T87-S87)/S87)</f>
        <v>0.59058823529411764</v>
      </c>
      <c r="W87" s="206" t="s">
        <v>159</v>
      </c>
      <c r="X87" s="224" t="s">
        <v>370</v>
      </c>
      <c r="Y87" s="204" t="s">
        <v>153</v>
      </c>
      <c r="Z87" s="204" t="s">
        <v>358</v>
      </c>
      <c r="AA87" s="203" t="s">
        <v>359</v>
      </c>
      <c r="AB87" s="223" t="s">
        <v>360</v>
      </c>
      <c r="AC87" s="202" t="s">
        <v>361</v>
      </c>
      <c r="AD87" s="202"/>
    </row>
    <row r="88" spans="1:30" s="163" customFormat="1" ht="15" x14ac:dyDescent="0.25">
      <c r="A88" s="248" t="s">
        <v>254</v>
      </c>
      <c r="B88" s="220">
        <v>44692</v>
      </c>
      <c r="C88" s="219"/>
      <c r="D88" s="218" t="s">
        <v>371</v>
      </c>
      <c r="E88" s="217" t="s">
        <v>372</v>
      </c>
      <c r="F88" s="216"/>
      <c r="G88" s="215">
        <v>4</v>
      </c>
      <c r="H88" s="214">
        <v>5</v>
      </c>
      <c r="I88" s="214">
        <v>100</v>
      </c>
      <c r="J88" s="213">
        <v>0.57291666666666663</v>
      </c>
      <c r="K88" s="213">
        <v>0.73958333333333337</v>
      </c>
      <c r="L88" s="212"/>
      <c r="M88" s="211"/>
      <c r="N88" s="211" t="s">
        <v>142</v>
      </c>
      <c r="O88" s="211" t="s">
        <v>136</v>
      </c>
      <c r="P88" s="211" t="s">
        <v>180</v>
      </c>
      <c r="Q88" s="210" t="s">
        <v>56</v>
      </c>
      <c r="R88" s="209">
        <v>63</v>
      </c>
      <c r="S88" s="208">
        <f>R88*AE1</f>
        <v>78.75</v>
      </c>
      <c r="T88" s="208">
        <v>119</v>
      </c>
      <c r="U88" s="207">
        <f>((T88-S88)/T88)</f>
        <v>0.33823529411764708</v>
      </c>
      <c r="V88" s="207">
        <f>((T88-S88)/S88)</f>
        <v>0.51111111111111107</v>
      </c>
      <c r="W88" s="206" t="s">
        <v>159</v>
      </c>
      <c r="X88" s="224" t="s">
        <v>373</v>
      </c>
      <c r="Y88" s="204" t="s">
        <v>153</v>
      </c>
      <c r="Z88" s="204" t="s">
        <v>358</v>
      </c>
      <c r="AA88" s="203" t="s">
        <v>359</v>
      </c>
      <c r="AB88" s="223" t="s">
        <v>360</v>
      </c>
      <c r="AC88" s="202" t="s">
        <v>361</v>
      </c>
      <c r="AD88" s="202"/>
    </row>
    <row r="89" spans="1:30" s="163" customFormat="1" ht="17.25" x14ac:dyDescent="0.25">
      <c r="A89" s="248" t="s">
        <v>254</v>
      </c>
      <c r="B89" s="220">
        <v>44693</v>
      </c>
      <c r="C89" s="219">
        <v>44693</v>
      </c>
      <c r="D89" s="218"/>
      <c r="E89" s="222" t="s">
        <v>374</v>
      </c>
      <c r="F89" s="216" t="s">
        <v>33</v>
      </c>
      <c r="G89" s="215"/>
      <c r="H89" s="214"/>
      <c r="I89" s="214"/>
      <c r="J89" s="213"/>
      <c r="K89" s="213"/>
      <c r="L89" s="212">
        <v>0.29166666666666669</v>
      </c>
      <c r="M89" s="211">
        <v>0.99930555555555556</v>
      </c>
      <c r="N89" s="211" t="s">
        <v>142</v>
      </c>
      <c r="O89" s="211"/>
      <c r="P89" s="211"/>
      <c r="Q89" s="210"/>
      <c r="R89" s="209"/>
      <c r="S89" s="208"/>
      <c r="T89" s="208"/>
      <c r="U89" s="207"/>
      <c r="V89" s="207"/>
      <c r="W89" s="206" t="s">
        <v>48</v>
      </c>
      <c r="X89" s="211"/>
      <c r="Y89" s="204"/>
      <c r="Z89" s="204" t="s">
        <v>358</v>
      </c>
      <c r="AA89" s="203" t="s">
        <v>375</v>
      </c>
      <c r="AB89" s="223" t="s">
        <v>376</v>
      </c>
      <c r="AC89" s="202" t="s">
        <v>63</v>
      </c>
      <c r="AD89" s="202"/>
    </row>
    <row r="90" spans="1:30" s="163" customFormat="1" ht="15" x14ac:dyDescent="0.25">
      <c r="A90" s="248" t="s">
        <v>254</v>
      </c>
      <c r="B90" s="220">
        <v>44693</v>
      </c>
      <c r="C90" s="219"/>
      <c r="D90" s="218" t="s">
        <v>377</v>
      </c>
      <c r="E90" s="217" t="s">
        <v>378</v>
      </c>
      <c r="F90" s="216"/>
      <c r="G90" s="215">
        <v>3</v>
      </c>
      <c r="H90" s="214">
        <v>10</v>
      </c>
      <c r="I90" s="214">
        <v>200</v>
      </c>
      <c r="J90" s="213">
        <v>0.39583333333333331</v>
      </c>
      <c r="K90" s="213">
        <v>0.52083333333333337</v>
      </c>
      <c r="L90" s="212"/>
      <c r="M90" s="211"/>
      <c r="N90" s="211" t="s">
        <v>142</v>
      </c>
      <c r="O90" s="211" t="s">
        <v>157</v>
      </c>
      <c r="P90" s="211" t="s">
        <v>158</v>
      </c>
      <c r="Q90" s="210" t="s">
        <v>68</v>
      </c>
      <c r="R90" s="209">
        <v>78</v>
      </c>
      <c r="S90" s="208">
        <f>R90*AE1</f>
        <v>97.5</v>
      </c>
      <c r="T90" s="208">
        <v>139</v>
      </c>
      <c r="U90" s="207">
        <f t="shared" ref="U90:U95" si="8">((T90-S90)/T90)</f>
        <v>0.29856115107913667</v>
      </c>
      <c r="V90" s="207">
        <f t="shared" ref="V90:V95" si="9">((T90-S90)/S90)</f>
        <v>0.42564102564102563</v>
      </c>
      <c r="W90" s="206" t="s">
        <v>159</v>
      </c>
      <c r="X90" s="224" t="s">
        <v>379</v>
      </c>
      <c r="Y90" s="204" t="s">
        <v>153</v>
      </c>
      <c r="Z90" s="204" t="s">
        <v>358</v>
      </c>
      <c r="AA90" s="203" t="s">
        <v>375</v>
      </c>
      <c r="AB90" s="223" t="s">
        <v>376</v>
      </c>
      <c r="AC90" s="202" t="s">
        <v>63</v>
      </c>
      <c r="AD90" s="202"/>
    </row>
    <row r="91" spans="1:30" s="163" customFormat="1" ht="15" x14ac:dyDescent="0.25">
      <c r="A91" s="248" t="s">
        <v>254</v>
      </c>
      <c r="B91" s="220">
        <v>44693</v>
      </c>
      <c r="C91" s="219"/>
      <c r="D91" s="218" t="s">
        <v>380</v>
      </c>
      <c r="E91" s="217" t="s">
        <v>381</v>
      </c>
      <c r="F91" s="216"/>
      <c r="G91" s="215">
        <v>4</v>
      </c>
      <c r="H91" s="214">
        <v>2</v>
      </c>
      <c r="I91" s="214">
        <v>96</v>
      </c>
      <c r="J91" s="213">
        <v>0.55208333333333337</v>
      </c>
      <c r="K91" s="213">
        <v>0.73958333333333337</v>
      </c>
      <c r="L91" s="212"/>
      <c r="M91" s="211"/>
      <c r="N91" s="211" t="s">
        <v>142</v>
      </c>
      <c r="O91" s="211" t="s">
        <v>136</v>
      </c>
      <c r="P91" s="211" t="s">
        <v>158</v>
      </c>
      <c r="Q91" s="210" t="s">
        <v>68</v>
      </c>
      <c r="R91" s="209">
        <v>122</v>
      </c>
      <c r="S91" s="208">
        <f>R91*AE1</f>
        <v>152.5</v>
      </c>
      <c r="T91" s="208">
        <v>219</v>
      </c>
      <c r="U91" s="207">
        <f t="shared" si="8"/>
        <v>0.30365296803652969</v>
      </c>
      <c r="V91" s="207">
        <f t="shared" si="9"/>
        <v>0.43606557377049182</v>
      </c>
      <c r="W91" s="206" t="s">
        <v>159</v>
      </c>
      <c r="X91" s="224" t="s">
        <v>382</v>
      </c>
      <c r="Y91" s="204" t="s">
        <v>153</v>
      </c>
      <c r="Z91" s="204" t="s">
        <v>358</v>
      </c>
      <c r="AA91" s="203" t="s">
        <v>375</v>
      </c>
      <c r="AB91" s="223" t="s">
        <v>376</v>
      </c>
      <c r="AC91" s="202" t="s">
        <v>63</v>
      </c>
      <c r="AD91" s="202"/>
    </row>
    <row r="92" spans="1:30" s="163" customFormat="1" ht="15" x14ac:dyDescent="0.25">
      <c r="A92" s="248" t="s">
        <v>254</v>
      </c>
      <c r="B92" s="220">
        <v>44693</v>
      </c>
      <c r="C92" s="219"/>
      <c r="D92" s="218" t="s">
        <v>383</v>
      </c>
      <c r="E92" s="217" t="s">
        <v>384</v>
      </c>
      <c r="F92" s="216"/>
      <c r="G92" s="215">
        <v>5</v>
      </c>
      <c r="H92" s="214">
        <v>2</v>
      </c>
      <c r="I92" s="214">
        <v>20</v>
      </c>
      <c r="J92" s="213">
        <v>0.35416666666666669</v>
      </c>
      <c r="K92" s="213">
        <v>0.5625</v>
      </c>
      <c r="L92" s="212"/>
      <c r="M92" s="211"/>
      <c r="N92" s="211" t="s">
        <v>142</v>
      </c>
      <c r="O92" s="211" t="s">
        <v>136</v>
      </c>
      <c r="P92" s="211" t="s">
        <v>151</v>
      </c>
      <c r="Q92" s="210" t="s">
        <v>68</v>
      </c>
      <c r="R92" s="209">
        <v>143</v>
      </c>
      <c r="S92" s="208">
        <f>R92*AE1</f>
        <v>178.75</v>
      </c>
      <c r="T92" s="208">
        <v>269</v>
      </c>
      <c r="U92" s="207">
        <f t="shared" si="8"/>
        <v>0.33550185873605948</v>
      </c>
      <c r="V92" s="207">
        <f t="shared" si="9"/>
        <v>0.50489510489510492</v>
      </c>
      <c r="W92" s="206" t="s">
        <v>159</v>
      </c>
      <c r="X92" s="224" t="s">
        <v>385</v>
      </c>
      <c r="Y92" s="204" t="s">
        <v>153</v>
      </c>
      <c r="Z92" s="204" t="s">
        <v>358</v>
      </c>
      <c r="AA92" s="203" t="s">
        <v>375</v>
      </c>
      <c r="AB92" s="223" t="s">
        <v>376</v>
      </c>
      <c r="AC92" s="202" t="s">
        <v>63</v>
      </c>
      <c r="AD92" s="202"/>
    </row>
    <row r="93" spans="1:30" s="163" customFormat="1" ht="15" x14ac:dyDescent="0.25">
      <c r="A93" s="248" t="s">
        <v>254</v>
      </c>
      <c r="B93" s="220">
        <v>44693</v>
      </c>
      <c r="C93" s="219"/>
      <c r="D93" s="218" t="s">
        <v>386</v>
      </c>
      <c r="E93" s="217" t="s">
        <v>387</v>
      </c>
      <c r="F93" s="216"/>
      <c r="G93" s="215">
        <v>8.5</v>
      </c>
      <c r="H93" s="214">
        <v>4</v>
      </c>
      <c r="I93" s="214">
        <v>20</v>
      </c>
      <c r="J93" s="213">
        <v>0.375</v>
      </c>
      <c r="K93" s="213">
        <v>0.72916666666666663</v>
      </c>
      <c r="L93" s="212"/>
      <c r="M93" s="211"/>
      <c r="N93" s="211" t="s">
        <v>142</v>
      </c>
      <c r="O93" s="211" t="s">
        <v>136</v>
      </c>
      <c r="P93" s="211" t="s">
        <v>158</v>
      </c>
      <c r="Q93" s="210" t="s">
        <v>68</v>
      </c>
      <c r="R93" s="209">
        <v>145</v>
      </c>
      <c r="S93" s="208">
        <f>R93*AE1</f>
        <v>181.25</v>
      </c>
      <c r="T93" s="208">
        <v>259</v>
      </c>
      <c r="U93" s="207">
        <f t="shared" si="8"/>
        <v>0.3001930501930502</v>
      </c>
      <c r="V93" s="207">
        <f t="shared" si="9"/>
        <v>0.42896551724137932</v>
      </c>
      <c r="W93" s="206" t="s">
        <v>159</v>
      </c>
      <c r="X93" s="224" t="s">
        <v>388</v>
      </c>
      <c r="Y93" s="204" t="s">
        <v>153</v>
      </c>
      <c r="Z93" s="204" t="s">
        <v>358</v>
      </c>
      <c r="AA93" s="203" t="s">
        <v>375</v>
      </c>
      <c r="AB93" s="223" t="s">
        <v>376</v>
      </c>
      <c r="AC93" s="202" t="s">
        <v>63</v>
      </c>
      <c r="AD93" s="202"/>
    </row>
    <row r="94" spans="1:30" s="163" customFormat="1" ht="15" x14ac:dyDescent="0.25">
      <c r="A94" s="248" t="s">
        <v>254</v>
      </c>
      <c r="B94" s="220">
        <v>44693</v>
      </c>
      <c r="C94" s="219"/>
      <c r="D94" s="218" t="s">
        <v>389</v>
      </c>
      <c r="E94" s="217" t="s">
        <v>186</v>
      </c>
      <c r="F94" s="216"/>
      <c r="G94" s="215">
        <v>4</v>
      </c>
      <c r="H94" s="214">
        <v>2</v>
      </c>
      <c r="I94" s="214">
        <v>6</v>
      </c>
      <c r="J94" s="213">
        <v>0.375</v>
      </c>
      <c r="K94" s="213">
        <v>0.54166666666666663</v>
      </c>
      <c r="L94" s="212"/>
      <c r="M94" s="211"/>
      <c r="N94" s="211" t="s">
        <v>142</v>
      </c>
      <c r="O94" s="211" t="s">
        <v>157</v>
      </c>
      <c r="P94" s="211" t="s">
        <v>151</v>
      </c>
      <c r="Q94" s="210" t="s">
        <v>187</v>
      </c>
      <c r="R94" s="209">
        <v>490</v>
      </c>
      <c r="S94" s="208">
        <f>R94*AE1</f>
        <v>612.5</v>
      </c>
      <c r="T94" s="208">
        <v>999</v>
      </c>
      <c r="U94" s="207">
        <f t="shared" si="8"/>
        <v>0.38688688688688688</v>
      </c>
      <c r="V94" s="207">
        <f t="shared" si="9"/>
        <v>0.63102040816326532</v>
      </c>
      <c r="W94" s="206" t="s">
        <v>188</v>
      </c>
      <c r="X94" s="224" t="s">
        <v>189</v>
      </c>
      <c r="Y94" s="204" t="s">
        <v>153</v>
      </c>
      <c r="Z94" s="204" t="s">
        <v>358</v>
      </c>
      <c r="AA94" s="203" t="s">
        <v>375</v>
      </c>
      <c r="AB94" s="223" t="s">
        <v>376</v>
      </c>
      <c r="AC94" s="202" t="s">
        <v>63</v>
      </c>
      <c r="AD94" s="202"/>
    </row>
    <row r="95" spans="1:30" s="163" customFormat="1" ht="15" x14ac:dyDescent="0.25">
      <c r="A95" s="248" t="s">
        <v>254</v>
      </c>
      <c r="B95" s="220">
        <v>44693</v>
      </c>
      <c r="C95" s="219"/>
      <c r="D95" s="218" t="s">
        <v>390</v>
      </c>
      <c r="E95" s="217" t="s">
        <v>191</v>
      </c>
      <c r="F95" s="216"/>
      <c r="G95" s="215">
        <v>8</v>
      </c>
      <c r="H95" s="214">
        <v>2</v>
      </c>
      <c r="I95" s="214">
        <v>6</v>
      </c>
      <c r="J95" s="213">
        <v>0.375</v>
      </c>
      <c r="K95" s="213">
        <v>0.70833333333333337</v>
      </c>
      <c r="L95" s="212"/>
      <c r="M95" s="211"/>
      <c r="N95" s="211" t="s">
        <v>142</v>
      </c>
      <c r="O95" s="211" t="s">
        <v>157</v>
      </c>
      <c r="P95" s="211" t="s">
        <v>151</v>
      </c>
      <c r="Q95" s="210" t="s">
        <v>187</v>
      </c>
      <c r="R95" s="209">
        <v>780</v>
      </c>
      <c r="S95" s="208">
        <f>R95*AE1</f>
        <v>975</v>
      </c>
      <c r="T95" s="208">
        <v>1599</v>
      </c>
      <c r="U95" s="207">
        <f t="shared" si="8"/>
        <v>0.3902439024390244</v>
      </c>
      <c r="V95" s="207">
        <f t="shared" si="9"/>
        <v>0.64</v>
      </c>
      <c r="W95" s="206" t="s">
        <v>188</v>
      </c>
      <c r="X95" s="224" t="s">
        <v>192</v>
      </c>
      <c r="Y95" s="204" t="s">
        <v>153</v>
      </c>
      <c r="Z95" s="204" t="s">
        <v>358</v>
      </c>
      <c r="AA95" s="203" t="s">
        <v>375</v>
      </c>
      <c r="AB95" s="223" t="s">
        <v>376</v>
      </c>
      <c r="AC95" s="202" t="s">
        <v>63</v>
      </c>
      <c r="AD95" s="202"/>
    </row>
    <row r="96" spans="1:30" s="163" customFormat="1" ht="17.25" x14ac:dyDescent="0.25">
      <c r="A96" s="248" t="s">
        <v>254</v>
      </c>
      <c r="B96" s="220">
        <v>44694</v>
      </c>
      <c r="C96" s="219">
        <v>44694</v>
      </c>
      <c r="D96" s="218"/>
      <c r="E96" s="222" t="s">
        <v>391</v>
      </c>
      <c r="F96" s="216" t="s">
        <v>80</v>
      </c>
      <c r="G96" s="215"/>
      <c r="H96" s="214"/>
      <c r="I96" s="214"/>
      <c r="J96" s="213"/>
      <c r="K96" s="213"/>
      <c r="L96" s="212" t="s">
        <v>194</v>
      </c>
      <c r="M96" s="211" t="s">
        <v>194</v>
      </c>
      <c r="N96" s="211" t="s">
        <v>142</v>
      </c>
      <c r="O96" s="211"/>
      <c r="P96" s="211"/>
      <c r="Q96" s="210"/>
      <c r="R96" s="209"/>
      <c r="S96" s="208"/>
      <c r="T96" s="208"/>
      <c r="U96" s="207"/>
      <c r="V96" s="207"/>
      <c r="W96" s="206" t="s">
        <v>195</v>
      </c>
      <c r="X96" s="211"/>
      <c r="Y96" s="204"/>
      <c r="Z96" s="204"/>
      <c r="AA96" s="203"/>
      <c r="AB96" s="223"/>
      <c r="AC96" s="202"/>
      <c r="AD96" s="202"/>
    </row>
    <row r="97" spans="1:30" s="163" customFormat="1" ht="17.25" x14ac:dyDescent="0.25">
      <c r="A97" s="248" t="s">
        <v>254</v>
      </c>
      <c r="B97" s="220">
        <v>44695</v>
      </c>
      <c r="C97" s="219">
        <v>44695</v>
      </c>
      <c r="D97" s="218"/>
      <c r="E97" s="222" t="s">
        <v>392</v>
      </c>
      <c r="F97" s="216" t="s">
        <v>33</v>
      </c>
      <c r="G97" s="215"/>
      <c r="H97" s="214"/>
      <c r="I97" s="214"/>
      <c r="J97" s="213"/>
      <c r="K97" s="213"/>
      <c r="L97" s="212">
        <v>0.29166666666666669</v>
      </c>
      <c r="M97" s="211">
        <v>0.83333333333333337</v>
      </c>
      <c r="N97" s="211" t="s">
        <v>142</v>
      </c>
      <c r="O97" s="211"/>
      <c r="P97" s="211"/>
      <c r="Q97" s="210"/>
      <c r="R97" s="209"/>
      <c r="S97" s="208"/>
      <c r="T97" s="208"/>
      <c r="U97" s="207"/>
      <c r="V97" s="207"/>
      <c r="W97" s="206" t="s">
        <v>48</v>
      </c>
      <c r="X97" s="211"/>
      <c r="Y97" s="204"/>
      <c r="Z97" s="204" t="s">
        <v>358</v>
      </c>
      <c r="AA97" s="203" t="s">
        <v>359</v>
      </c>
      <c r="AB97" s="223" t="s">
        <v>360</v>
      </c>
      <c r="AC97" s="202" t="s">
        <v>361</v>
      </c>
      <c r="AD97" s="202"/>
    </row>
    <row r="98" spans="1:30" s="163" customFormat="1" ht="15" x14ac:dyDescent="0.25">
      <c r="A98" s="248" t="s">
        <v>254</v>
      </c>
      <c r="B98" s="220">
        <v>44695</v>
      </c>
      <c r="C98" s="219"/>
      <c r="D98" s="218" t="s">
        <v>393</v>
      </c>
      <c r="E98" s="217" t="s">
        <v>394</v>
      </c>
      <c r="F98" s="216"/>
      <c r="G98" s="215">
        <v>120</v>
      </c>
      <c r="H98" s="214">
        <v>2</v>
      </c>
      <c r="I98" s="214">
        <v>10</v>
      </c>
      <c r="J98" s="213">
        <v>0.375</v>
      </c>
      <c r="K98" s="213">
        <v>0.5</v>
      </c>
      <c r="L98" s="212"/>
      <c r="M98" s="211"/>
      <c r="N98" s="211" t="s">
        <v>142</v>
      </c>
      <c r="O98" s="211" t="s">
        <v>150</v>
      </c>
      <c r="P98" s="211" t="s">
        <v>151</v>
      </c>
      <c r="Q98" s="210" t="s">
        <v>395</v>
      </c>
      <c r="R98" s="209">
        <v>2720</v>
      </c>
      <c r="S98" s="208">
        <f>R98*AE1</f>
        <v>3400</v>
      </c>
      <c r="T98" s="208">
        <v>4299</v>
      </c>
      <c r="U98" s="207">
        <f>((T98-S98)/T98)</f>
        <v>0.20911839962782042</v>
      </c>
      <c r="V98" s="207">
        <f>((T98-S98)/S98)</f>
        <v>0.26441176470588235</v>
      </c>
      <c r="W98" s="206" t="s">
        <v>252</v>
      </c>
      <c r="X98" s="224" t="s">
        <v>396</v>
      </c>
      <c r="Y98" s="204" t="s">
        <v>153</v>
      </c>
      <c r="Z98" s="204" t="s">
        <v>358</v>
      </c>
      <c r="AA98" s="203" t="s">
        <v>359</v>
      </c>
      <c r="AB98" s="223" t="s">
        <v>360</v>
      </c>
      <c r="AC98" s="202" t="s">
        <v>361</v>
      </c>
      <c r="AD98" s="202"/>
    </row>
    <row r="99" spans="1:30" s="163" customFormat="1" ht="15" x14ac:dyDescent="0.25">
      <c r="A99" s="248" t="s">
        <v>254</v>
      </c>
      <c r="B99" s="220">
        <v>44695</v>
      </c>
      <c r="C99" s="219"/>
      <c r="D99" s="218" t="s">
        <v>397</v>
      </c>
      <c r="E99" s="217" t="s">
        <v>398</v>
      </c>
      <c r="F99" s="216"/>
      <c r="G99" s="215">
        <v>96</v>
      </c>
      <c r="H99" s="214">
        <v>2</v>
      </c>
      <c r="I99" s="214">
        <v>10</v>
      </c>
      <c r="J99" s="213">
        <v>0.375</v>
      </c>
      <c r="K99" s="213">
        <v>0.5</v>
      </c>
      <c r="L99" s="212"/>
      <c r="M99" s="211"/>
      <c r="N99" s="211" t="s">
        <v>142</v>
      </c>
      <c r="O99" s="211" t="s">
        <v>150</v>
      </c>
      <c r="P99" s="211" t="s">
        <v>151</v>
      </c>
      <c r="Q99" s="210" t="s">
        <v>395</v>
      </c>
      <c r="R99" s="209">
        <v>2350</v>
      </c>
      <c r="S99" s="208">
        <f>R99*AE1</f>
        <v>2937.5</v>
      </c>
      <c r="T99" s="208">
        <v>3699</v>
      </c>
      <c r="U99" s="207">
        <f>((T99-S99)/T99)</f>
        <v>0.20586645039199783</v>
      </c>
      <c r="V99" s="207">
        <f>((T99-S99)/S99)</f>
        <v>0.25923404255319149</v>
      </c>
      <c r="W99" s="206" t="s">
        <v>252</v>
      </c>
      <c r="X99" s="224" t="s">
        <v>399</v>
      </c>
      <c r="Y99" s="204" t="s">
        <v>153</v>
      </c>
      <c r="Z99" s="204" t="s">
        <v>358</v>
      </c>
      <c r="AA99" s="203" t="s">
        <v>359</v>
      </c>
      <c r="AB99" s="223" t="s">
        <v>360</v>
      </c>
      <c r="AC99" s="202" t="s">
        <v>361</v>
      </c>
      <c r="AD99" s="253"/>
    </row>
    <row r="100" spans="1:30" s="163" customFormat="1" ht="25.5" x14ac:dyDescent="0.25">
      <c r="A100" s="248" t="s">
        <v>254</v>
      </c>
      <c r="B100" s="220">
        <v>44695</v>
      </c>
      <c r="C100" s="219"/>
      <c r="D100" s="218" t="s">
        <v>400</v>
      </c>
      <c r="E100" s="217" t="s">
        <v>401</v>
      </c>
      <c r="F100" s="216"/>
      <c r="G100" s="215">
        <v>9</v>
      </c>
      <c r="H100" s="214">
        <v>5</v>
      </c>
      <c r="I100" s="214">
        <v>30</v>
      </c>
      <c r="J100" s="213">
        <v>0.35416666666666669</v>
      </c>
      <c r="K100" s="213">
        <v>0.72916666666666663</v>
      </c>
      <c r="L100" s="212"/>
      <c r="M100" s="211"/>
      <c r="N100" s="211" t="s">
        <v>142</v>
      </c>
      <c r="O100" s="211" t="s">
        <v>57</v>
      </c>
      <c r="P100" s="211" t="s">
        <v>151</v>
      </c>
      <c r="Q100" s="210" t="s">
        <v>402</v>
      </c>
      <c r="R100" s="209">
        <v>367.5</v>
      </c>
      <c r="S100" s="208">
        <f>R100*AE1</f>
        <v>459.375</v>
      </c>
      <c r="T100" s="208">
        <v>659</v>
      </c>
      <c r="U100" s="207">
        <f>((T100-S100)/T100)</f>
        <v>0.30292109256449168</v>
      </c>
      <c r="V100" s="207">
        <f>((T100-S100)/S100)</f>
        <v>0.43455782312925167</v>
      </c>
      <c r="W100" s="206" t="s">
        <v>403</v>
      </c>
      <c r="X100" s="224" t="s">
        <v>404</v>
      </c>
      <c r="Y100" s="204" t="s">
        <v>153</v>
      </c>
      <c r="Z100" s="204" t="s">
        <v>358</v>
      </c>
      <c r="AA100" s="203" t="s">
        <v>359</v>
      </c>
      <c r="AB100" s="223" t="s">
        <v>360</v>
      </c>
      <c r="AC100" s="202" t="s">
        <v>361</v>
      </c>
      <c r="AD100" s="253"/>
    </row>
    <row r="101" spans="1:30" s="163" customFormat="1" ht="15" x14ac:dyDescent="0.25">
      <c r="A101" s="248" t="s">
        <v>254</v>
      </c>
      <c r="B101" s="220">
        <v>44695</v>
      </c>
      <c r="C101" s="219"/>
      <c r="D101" s="218" t="s">
        <v>405</v>
      </c>
      <c r="E101" s="217" t="s">
        <v>186</v>
      </c>
      <c r="F101" s="216"/>
      <c r="G101" s="215">
        <v>4</v>
      </c>
      <c r="H101" s="214">
        <v>2</v>
      </c>
      <c r="I101" s="214">
        <v>6</v>
      </c>
      <c r="J101" s="213">
        <v>0.375</v>
      </c>
      <c r="K101" s="213">
        <v>0.54166666666666663</v>
      </c>
      <c r="L101" s="212"/>
      <c r="M101" s="211"/>
      <c r="N101" s="211" t="s">
        <v>142</v>
      </c>
      <c r="O101" s="211" t="s">
        <v>157</v>
      </c>
      <c r="P101" s="211" t="s">
        <v>151</v>
      </c>
      <c r="Q101" s="210" t="s">
        <v>187</v>
      </c>
      <c r="R101" s="209">
        <v>720</v>
      </c>
      <c r="S101" s="208">
        <f>R101*AE1</f>
        <v>900</v>
      </c>
      <c r="T101" s="208">
        <v>1399</v>
      </c>
      <c r="U101" s="207">
        <f>((T101-S101)/T101)</f>
        <v>0.35668334524660472</v>
      </c>
      <c r="V101" s="207">
        <f>((T101-S101)/S101)</f>
        <v>0.55444444444444441</v>
      </c>
      <c r="W101" s="206" t="s">
        <v>188</v>
      </c>
      <c r="X101" s="224" t="s">
        <v>189</v>
      </c>
      <c r="Y101" s="204" t="s">
        <v>153</v>
      </c>
      <c r="Z101" s="204" t="s">
        <v>358</v>
      </c>
      <c r="AA101" s="203" t="s">
        <v>359</v>
      </c>
      <c r="AB101" s="223" t="s">
        <v>360</v>
      </c>
      <c r="AC101" s="252" t="s">
        <v>361</v>
      </c>
      <c r="AD101" s="251"/>
    </row>
    <row r="102" spans="1:30" s="163" customFormat="1" ht="15" x14ac:dyDescent="0.25">
      <c r="A102" s="248" t="s">
        <v>254</v>
      </c>
      <c r="B102" s="220">
        <v>44695</v>
      </c>
      <c r="C102" s="219"/>
      <c r="D102" s="218" t="s">
        <v>406</v>
      </c>
      <c r="E102" s="217" t="s">
        <v>191</v>
      </c>
      <c r="F102" s="216"/>
      <c r="G102" s="215">
        <v>8</v>
      </c>
      <c r="H102" s="214">
        <v>2</v>
      </c>
      <c r="I102" s="214">
        <v>6</v>
      </c>
      <c r="J102" s="213">
        <v>0.375</v>
      </c>
      <c r="K102" s="213">
        <v>0.70833333333333337</v>
      </c>
      <c r="L102" s="212"/>
      <c r="M102" s="211"/>
      <c r="N102" s="211" t="s">
        <v>142</v>
      </c>
      <c r="O102" s="211" t="s">
        <v>157</v>
      </c>
      <c r="P102" s="211" t="s">
        <v>151</v>
      </c>
      <c r="Q102" s="210" t="s">
        <v>187</v>
      </c>
      <c r="R102" s="209">
        <v>920</v>
      </c>
      <c r="S102" s="208">
        <f>R102*AE1</f>
        <v>1150</v>
      </c>
      <c r="T102" s="208">
        <v>1799</v>
      </c>
      <c r="U102" s="207">
        <f>((T102-S102)/T102)</f>
        <v>0.36075597554196775</v>
      </c>
      <c r="V102" s="207">
        <f>((T102-S102)/S102)</f>
        <v>0.56434782608695655</v>
      </c>
      <c r="W102" s="206" t="s">
        <v>188</v>
      </c>
      <c r="X102" s="224" t="s">
        <v>192</v>
      </c>
      <c r="Y102" s="204" t="s">
        <v>153</v>
      </c>
      <c r="Z102" s="204" t="s">
        <v>358</v>
      </c>
      <c r="AA102" s="203" t="s">
        <v>359</v>
      </c>
      <c r="AB102" s="223" t="s">
        <v>360</v>
      </c>
      <c r="AC102" s="252" t="s">
        <v>361</v>
      </c>
      <c r="AD102" s="251"/>
    </row>
    <row r="103" spans="1:30" s="163" customFormat="1" ht="18.75" x14ac:dyDescent="0.25">
      <c r="A103" s="164" t="s">
        <v>407</v>
      </c>
      <c r="B103" s="165">
        <v>44695</v>
      </c>
      <c r="C103" s="166">
        <v>44695</v>
      </c>
      <c r="D103" s="167"/>
      <c r="E103" s="168" t="s">
        <v>408</v>
      </c>
      <c r="F103" s="169"/>
      <c r="G103" s="170"/>
      <c r="H103" s="170"/>
      <c r="I103" s="170"/>
      <c r="J103" s="171"/>
      <c r="K103" s="171"/>
      <c r="L103" s="172"/>
      <c r="M103" s="173"/>
      <c r="N103" s="173"/>
      <c r="O103" s="173"/>
      <c r="P103" s="173"/>
      <c r="Q103" s="174"/>
      <c r="R103" s="175"/>
      <c r="S103" s="176"/>
      <c r="T103" s="176"/>
      <c r="U103" s="177"/>
      <c r="V103" s="177"/>
      <c r="W103" s="164" t="s">
        <v>28</v>
      </c>
      <c r="X103" s="164"/>
      <c r="Y103" s="226"/>
      <c r="Z103" s="178"/>
      <c r="AA103" s="178"/>
      <c r="AB103" s="178"/>
      <c r="AC103" s="179"/>
      <c r="AD103" s="179"/>
    </row>
    <row r="104" spans="1:30" s="163" customFormat="1" ht="17.25" x14ac:dyDescent="0.25">
      <c r="A104" s="248" t="s">
        <v>407</v>
      </c>
      <c r="B104" s="220">
        <v>44695</v>
      </c>
      <c r="C104" s="219">
        <v>44695</v>
      </c>
      <c r="D104" s="218"/>
      <c r="E104" s="222" t="s">
        <v>392</v>
      </c>
      <c r="F104" s="216" t="s">
        <v>33</v>
      </c>
      <c r="G104" s="215"/>
      <c r="H104" s="214"/>
      <c r="I104" s="214"/>
      <c r="J104" s="213"/>
      <c r="K104" s="213"/>
      <c r="L104" s="212">
        <v>0.29166666666666669</v>
      </c>
      <c r="M104" s="211">
        <v>0.83333333333333337</v>
      </c>
      <c r="N104" s="211" t="s">
        <v>142</v>
      </c>
      <c r="O104" s="211"/>
      <c r="P104" s="211"/>
      <c r="Q104" s="210"/>
      <c r="R104" s="209"/>
      <c r="S104" s="208"/>
      <c r="T104" s="208"/>
      <c r="U104" s="207"/>
      <c r="V104" s="207"/>
      <c r="W104" s="206" t="s">
        <v>48</v>
      </c>
      <c r="X104" s="206"/>
      <c r="Y104" s="204"/>
      <c r="Z104" s="204" t="s">
        <v>358</v>
      </c>
      <c r="AA104" s="203" t="s">
        <v>359</v>
      </c>
      <c r="AB104" s="223" t="s">
        <v>360</v>
      </c>
      <c r="AC104" s="202" t="s">
        <v>361</v>
      </c>
      <c r="AD104" s="202"/>
    </row>
    <row r="105" spans="1:30" s="163" customFormat="1" ht="15" x14ac:dyDescent="0.25">
      <c r="A105" s="248" t="s">
        <v>407</v>
      </c>
      <c r="B105" s="220">
        <v>44691</v>
      </c>
      <c r="C105" s="219"/>
      <c r="D105" s="218" t="s">
        <v>409</v>
      </c>
      <c r="E105" s="217" t="s">
        <v>394</v>
      </c>
      <c r="F105" s="216"/>
      <c r="G105" s="215">
        <v>120</v>
      </c>
      <c r="H105" s="214">
        <v>2</v>
      </c>
      <c r="I105" s="214">
        <v>10</v>
      </c>
      <c r="J105" s="213">
        <v>0.375</v>
      </c>
      <c r="K105" s="213">
        <v>0.625</v>
      </c>
      <c r="L105" s="212"/>
      <c r="M105" s="211"/>
      <c r="N105" s="211" t="s">
        <v>142</v>
      </c>
      <c r="O105" s="211" t="s">
        <v>150</v>
      </c>
      <c r="P105" s="211" t="s">
        <v>151</v>
      </c>
      <c r="Q105" s="210" t="s">
        <v>395</v>
      </c>
      <c r="R105" s="209">
        <v>2720</v>
      </c>
      <c r="S105" s="208">
        <f>R105*AE1</f>
        <v>3400</v>
      </c>
      <c r="T105" s="208">
        <v>4299</v>
      </c>
      <c r="U105" s="207">
        <f>((T105-S105)/T105)</f>
        <v>0.20911839962782042</v>
      </c>
      <c r="V105" s="207">
        <f>((T105-S105)/S105)</f>
        <v>0.26441176470588235</v>
      </c>
      <c r="W105" s="206" t="s">
        <v>34</v>
      </c>
      <c r="X105" s="224" t="s">
        <v>396</v>
      </c>
      <c r="Y105" s="204" t="s">
        <v>153</v>
      </c>
      <c r="Z105" s="204" t="s">
        <v>358</v>
      </c>
      <c r="AA105" s="203" t="s">
        <v>359</v>
      </c>
      <c r="AB105" s="223" t="s">
        <v>360</v>
      </c>
      <c r="AC105" s="202" t="s">
        <v>361</v>
      </c>
      <c r="AD105" s="202"/>
    </row>
    <row r="106" spans="1:30" s="163" customFormat="1" ht="15" x14ac:dyDescent="0.25">
      <c r="A106" s="248" t="s">
        <v>407</v>
      </c>
      <c r="B106" s="220">
        <v>44692</v>
      </c>
      <c r="C106" s="219"/>
      <c r="D106" s="218" t="s">
        <v>410</v>
      </c>
      <c r="E106" s="217" t="s">
        <v>398</v>
      </c>
      <c r="F106" s="216"/>
      <c r="G106" s="215">
        <v>96</v>
      </c>
      <c r="H106" s="214">
        <v>2</v>
      </c>
      <c r="I106" s="214">
        <v>10</v>
      </c>
      <c r="J106" s="213">
        <v>0.375</v>
      </c>
      <c r="K106" s="213">
        <v>0.625</v>
      </c>
      <c r="L106" s="212"/>
      <c r="M106" s="211"/>
      <c r="N106" s="211" t="s">
        <v>142</v>
      </c>
      <c r="O106" s="211" t="s">
        <v>150</v>
      </c>
      <c r="P106" s="211" t="s">
        <v>151</v>
      </c>
      <c r="Q106" s="210" t="s">
        <v>395</v>
      </c>
      <c r="R106" s="209">
        <v>2350</v>
      </c>
      <c r="S106" s="208">
        <f>R106*AE1</f>
        <v>2937.5</v>
      </c>
      <c r="T106" s="208">
        <v>3699</v>
      </c>
      <c r="U106" s="207">
        <f>((T106-S106)/T106)</f>
        <v>0.20586645039199783</v>
      </c>
      <c r="V106" s="207">
        <f>((T106-S106)/S106)</f>
        <v>0.25923404255319149</v>
      </c>
      <c r="W106" s="206" t="s">
        <v>34</v>
      </c>
      <c r="X106" s="224" t="s">
        <v>399</v>
      </c>
      <c r="Y106" s="204" t="s">
        <v>153</v>
      </c>
      <c r="Z106" s="204" t="s">
        <v>358</v>
      </c>
      <c r="AA106" s="203" t="s">
        <v>359</v>
      </c>
      <c r="AB106" s="223" t="s">
        <v>360</v>
      </c>
      <c r="AC106" s="202" t="s">
        <v>361</v>
      </c>
      <c r="AD106" s="202"/>
    </row>
    <row r="107" spans="1:30" s="163" customFormat="1" ht="17.25" x14ac:dyDescent="0.25">
      <c r="A107" s="248" t="s">
        <v>407</v>
      </c>
      <c r="B107" s="220">
        <v>44696</v>
      </c>
      <c r="C107" s="219"/>
      <c r="D107" s="218"/>
      <c r="E107" s="222" t="s">
        <v>411</v>
      </c>
      <c r="F107" s="216" t="s">
        <v>80</v>
      </c>
      <c r="G107" s="215"/>
      <c r="H107" s="214"/>
      <c r="I107" s="214"/>
      <c r="J107" s="213"/>
      <c r="K107" s="213"/>
      <c r="L107" s="212"/>
      <c r="M107" s="211"/>
      <c r="N107" s="211" t="s">
        <v>142</v>
      </c>
      <c r="O107" s="211"/>
      <c r="P107" s="211"/>
      <c r="Q107" s="210"/>
      <c r="R107" s="209"/>
      <c r="S107" s="208"/>
      <c r="T107" s="208"/>
      <c r="U107" s="207"/>
      <c r="V107" s="207"/>
      <c r="W107" s="206" t="s">
        <v>195</v>
      </c>
      <c r="X107" s="211"/>
      <c r="Y107" s="204"/>
      <c r="Z107" s="204"/>
      <c r="AA107" s="203"/>
      <c r="AB107" s="223"/>
      <c r="AC107" s="202"/>
      <c r="AD107" s="202"/>
    </row>
    <row r="108" spans="1:30" s="163" customFormat="1" ht="17.25" x14ac:dyDescent="0.25">
      <c r="A108" s="248" t="s">
        <v>407</v>
      </c>
      <c r="B108" s="220">
        <v>44697</v>
      </c>
      <c r="C108" s="219">
        <v>44697</v>
      </c>
      <c r="D108" s="218"/>
      <c r="E108" s="222" t="s">
        <v>64</v>
      </c>
      <c r="F108" s="216" t="s">
        <v>39</v>
      </c>
      <c r="G108" s="215"/>
      <c r="H108" s="214"/>
      <c r="I108" s="214"/>
      <c r="J108" s="213"/>
      <c r="K108" s="213"/>
      <c r="L108" s="212">
        <v>0.29166666666666669</v>
      </c>
      <c r="M108" s="211">
        <v>0.25</v>
      </c>
      <c r="N108" s="211" t="s">
        <v>142</v>
      </c>
      <c r="O108" s="211"/>
      <c r="P108" s="211"/>
      <c r="Q108" s="210"/>
      <c r="R108" s="209"/>
      <c r="S108" s="208"/>
      <c r="T108" s="208"/>
      <c r="U108" s="207"/>
      <c r="V108" s="207"/>
      <c r="W108" s="206" t="s">
        <v>48</v>
      </c>
      <c r="X108" s="211"/>
      <c r="Y108" s="204" t="s">
        <v>29</v>
      </c>
      <c r="Z108" s="204" t="s">
        <v>358</v>
      </c>
      <c r="AA108" s="203" t="s">
        <v>359</v>
      </c>
      <c r="AB108" s="223" t="s">
        <v>360</v>
      </c>
      <c r="AC108" s="202" t="s">
        <v>361</v>
      </c>
      <c r="AD108" s="202"/>
    </row>
    <row r="109" spans="1:30" s="163" customFormat="1" ht="15" x14ac:dyDescent="0.25">
      <c r="A109" s="248" t="s">
        <v>407</v>
      </c>
      <c r="B109" s="220">
        <v>44697</v>
      </c>
      <c r="C109" s="219"/>
      <c r="D109" s="218" t="s">
        <v>412</v>
      </c>
      <c r="E109" s="217" t="s">
        <v>413</v>
      </c>
      <c r="F109" s="216"/>
      <c r="G109" s="215">
        <v>3.5</v>
      </c>
      <c r="H109" s="214">
        <v>2</v>
      </c>
      <c r="I109" s="214">
        <v>24</v>
      </c>
      <c r="J109" s="213">
        <v>0.375</v>
      </c>
      <c r="K109" s="213">
        <v>0.52083333333333337</v>
      </c>
      <c r="L109" s="212"/>
      <c r="M109" s="211"/>
      <c r="N109" s="211" t="s">
        <v>142</v>
      </c>
      <c r="O109" s="211" t="s">
        <v>157</v>
      </c>
      <c r="P109" s="211" t="s">
        <v>151</v>
      </c>
      <c r="Q109" s="210" t="s">
        <v>68</v>
      </c>
      <c r="R109" s="209">
        <v>55</v>
      </c>
      <c r="S109" s="208">
        <f>R109*AE1</f>
        <v>68.75</v>
      </c>
      <c r="T109" s="208">
        <v>99</v>
      </c>
      <c r="U109" s="207">
        <f>((T109-S109)/T109)</f>
        <v>0.30555555555555558</v>
      </c>
      <c r="V109" s="207">
        <f>((T109-S109)/S109)</f>
        <v>0.44</v>
      </c>
      <c r="W109" s="206" t="s">
        <v>159</v>
      </c>
      <c r="X109" s="224" t="s">
        <v>414</v>
      </c>
      <c r="Y109" s="204" t="s">
        <v>153</v>
      </c>
      <c r="Z109" s="204" t="s">
        <v>358</v>
      </c>
      <c r="AA109" s="203" t="s">
        <v>359</v>
      </c>
      <c r="AB109" s="223" t="s">
        <v>360</v>
      </c>
      <c r="AC109" s="202" t="s">
        <v>361</v>
      </c>
      <c r="AD109" s="202"/>
    </row>
    <row r="110" spans="1:30" s="163" customFormat="1" ht="15" x14ac:dyDescent="0.25">
      <c r="A110" s="248" t="s">
        <v>407</v>
      </c>
      <c r="B110" s="220">
        <v>44697</v>
      </c>
      <c r="C110" s="219"/>
      <c r="D110" s="218" t="s">
        <v>415</v>
      </c>
      <c r="E110" s="217" t="s">
        <v>416</v>
      </c>
      <c r="F110" s="216"/>
      <c r="G110" s="215">
        <v>4.5</v>
      </c>
      <c r="H110" s="214">
        <v>6</v>
      </c>
      <c r="I110" s="214">
        <v>20</v>
      </c>
      <c r="J110" s="213">
        <v>0.375</v>
      </c>
      <c r="K110" s="213">
        <v>0.5625</v>
      </c>
      <c r="L110" s="212"/>
      <c r="M110" s="211"/>
      <c r="N110" s="211" t="s">
        <v>142</v>
      </c>
      <c r="O110" s="211" t="s">
        <v>136</v>
      </c>
      <c r="P110" s="211" t="s">
        <v>151</v>
      </c>
      <c r="Q110" s="210" t="s">
        <v>55</v>
      </c>
      <c r="R110" s="209">
        <v>122</v>
      </c>
      <c r="S110" s="208">
        <f>R110*AE1</f>
        <v>152.5</v>
      </c>
      <c r="T110" s="208">
        <v>219</v>
      </c>
      <c r="U110" s="207">
        <f>((T110-S110)/T110)</f>
        <v>0.30365296803652969</v>
      </c>
      <c r="V110" s="207">
        <f>((T110-S110)/S110)</f>
        <v>0.43606557377049182</v>
      </c>
      <c r="W110" s="206" t="s">
        <v>159</v>
      </c>
      <c r="X110" s="224" t="s">
        <v>417</v>
      </c>
      <c r="Y110" s="204" t="s">
        <v>153</v>
      </c>
      <c r="Z110" s="204" t="s">
        <v>358</v>
      </c>
      <c r="AA110" s="203" t="s">
        <v>359</v>
      </c>
      <c r="AB110" s="223" t="s">
        <v>360</v>
      </c>
      <c r="AC110" s="202" t="s">
        <v>361</v>
      </c>
      <c r="AD110" s="202"/>
    </row>
    <row r="111" spans="1:30" s="163" customFormat="1" ht="15" x14ac:dyDescent="0.25">
      <c r="A111" s="248" t="s">
        <v>407</v>
      </c>
      <c r="B111" s="220">
        <v>44697</v>
      </c>
      <c r="C111" s="219"/>
      <c r="D111" s="218" t="s">
        <v>418</v>
      </c>
      <c r="E111" s="217" t="s">
        <v>419</v>
      </c>
      <c r="F111" s="216"/>
      <c r="G111" s="215">
        <v>2</v>
      </c>
      <c r="H111" s="214">
        <v>2</v>
      </c>
      <c r="I111" s="214">
        <v>8</v>
      </c>
      <c r="J111" s="213">
        <v>0.77083333333333337</v>
      </c>
      <c r="K111" s="213">
        <v>0.85416666666666663</v>
      </c>
      <c r="L111" s="212"/>
      <c r="M111" s="211"/>
      <c r="N111" s="211" t="s">
        <v>142</v>
      </c>
      <c r="O111" s="211" t="s">
        <v>136</v>
      </c>
      <c r="P111" s="211" t="s">
        <v>158</v>
      </c>
      <c r="Q111" s="210" t="s">
        <v>251</v>
      </c>
      <c r="R111" s="209">
        <v>500</v>
      </c>
      <c r="S111" s="208">
        <f>R111*AE1</f>
        <v>625</v>
      </c>
      <c r="T111" s="208">
        <v>899</v>
      </c>
      <c r="U111" s="207">
        <f>((T111-S111)/T111)</f>
        <v>0.30478309232480533</v>
      </c>
      <c r="V111" s="207">
        <f>((T111-S111)/S111)</f>
        <v>0.43840000000000001</v>
      </c>
      <c r="W111" s="206" t="s">
        <v>159</v>
      </c>
      <c r="X111" s="224" t="s">
        <v>420</v>
      </c>
      <c r="Y111" s="204" t="s">
        <v>153</v>
      </c>
      <c r="Z111" s="204" t="s">
        <v>358</v>
      </c>
      <c r="AA111" s="203" t="s">
        <v>359</v>
      </c>
      <c r="AB111" s="223" t="s">
        <v>360</v>
      </c>
      <c r="AC111" s="202" t="s">
        <v>361</v>
      </c>
      <c r="AD111" s="202"/>
    </row>
    <row r="112" spans="1:30" s="163" customFormat="1" ht="17.25" x14ac:dyDescent="0.25">
      <c r="A112" s="248" t="s">
        <v>407</v>
      </c>
      <c r="B112" s="220">
        <v>44698</v>
      </c>
      <c r="C112" s="219">
        <v>44698</v>
      </c>
      <c r="D112" s="218"/>
      <c r="E112" s="222" t="s">
        <v>421</v>
      </c>
      <c r="F112" s="216" t="s">
        <v>39</v>
      </c>
      <c r="G112" s="215"/>
      <c r="H112" s="214"/>
      <c r="I112" s="214"/>
      <c r="J112" s="213"/>
      <c r="K112" s="213"/>
      <c r="L112" s="212">
        <v>0.375</v>
      </c>
      <c r="M112" s="211">
        <v>0.25</v>
      </c>
      <c r="N112" s="211" t="s">
        <v>142</v>
      </c>
      <c r="O112" s="211"/>
      <c r="P112" s="211"/>
      <c r="Q112" s="210"/>
      <c r="R112" s="209"/>
      <c r="S112" s="208"/>
      <c r="T112" s="208"/>
      <c r="U112" s="207"/>
      <c r="V112" s="207"/>
      <c r="W112" s="206" t="s">
        <v>48</v>
      </c>
      <c r="X112" s="211"/>
      <c r="Y112" s="204" t="s">
        <v>29</v>
      </c>
      <c r="Z112" s="204" t="s">
        <v>358</v>
      </c>
      <c r="AA112" s="203" t="s">
        <v>359</v>
      </c>
      <c r="AB112" s="223" t="s">
        <v>360</v>
      </c>
      <c r="AC112" s="202" t="s">
        <v>361</v>
      </c>
      <c r="AD112" s="202"/>
    </row>
    <row r="113" spans="1:30" s="163" customFormat="1" ht="15" x14ac:dyDescent="0.25">
      <c r="A113" s="248" t="s">
        <v>407</v>
      </c>
      <c r="B113" s="220">
        <v>44698</v>
      </c>
      <c r="C113" s="219"/>
      <c r="D113" s="218" t="s">
        <v>422</v>
      </c>
      <c r="E113" s="217" t="s">
        <v>423</v>
      </c>
      <c r="F113" s="216"/>
      <c r="G113" s="215">
        <v>3</v>
      </c>
      <c r="H113" s="214">
        <v>10</v>
      </c>
      <c r="I113" s="214">
        <v>30</v>
      </c>
      <c r="J113" s="213">
        <v>0.39583333333333331</v>
      </c>
      <c r="K113" s="213">
        <v>0.52083333333333337</v>
      </c>
      <c r="L113" s="212"/>
      <c r="M113" s="211"/>
      <c r="N113" s="211" t="s">
        <v>142</v>
      </c>
      <c r="O113" s="211" t="s">
        <v>157</v>
      </c>
      <c r="P113" s="211" t="s">
        <v>151</v>
      </c>
      <c r="Q113" s="210" t="s">
        <v>56</v>
      </c>
      <c r="R113" s="209">
        <v>26</v>
      </c>
      <c r="S113" s="208">
        <f>R113*AE1</f>
        <v>32.5</v>
      </c>
      <c r="T113" s="208">
        <v>109</v>
      </c>
      <c r="U113" s="207">
        <f>((T113-S113)/T113)</f>
        <v>0.70183486238532111</v>
      </c>
      <c r="V113" s="207">
        <f>((T113-S113)/S113)</f>
        <v>2.3538461538461539</v>
      </c>
      <c r="W113" s="206" t="s">
        <v>159</v>
      </c>
      <c r="X113" s="224" t="s">
        <v>424</v>
      </c>
      <c r="Y113" s="204" t="s">
        <v>153</v>
      </c>
      <c r="Z113" s="204" t="s">
        <v>358</v>
      </c>
      <c r="AA113" s="203" t="s">
        <v>359</v>
      </c>
      <c r="AB113" s="223" t="s">
        <v>360</v>
      </c>
      <c r="AC113" s="202" t="s">
        <v>361</v>
      </c>
      <c r="AD113" s="202"/>
    </row>
    <row r="114" spans="1:30" s="163" customFormat="1" ht="15" x14ac:dyDescent="0.25">
      <c r="A114" s="248" t="s">
        <v>407</v>
      </c>
      <c r="B114" s="220">
        <v>44698</v>
      </c>
      <c r="C114" s="219"/>
      <c r="D114" s="218" t="s">
        <v>425</v>
      </c>
      <c r="E114" s="217" t="s">
        <v>426</v>
      </c>
      <c r="F114" s="216"/>
      <c r="G114" s="215">
        <v>8</v>
      </c>
      <c r="H114" s="214">
        <v>2</v>
      </c>
      <c r="I114" s="214">
        <v>30</v>
      </c>
      <c r="J114" s="213">
        <v>0.38541666666666669</v>
      </c>
      <c r="K114" s="213">
        <v>0.71875</v>
      </c>
      <c r="L114" s="212"/>
      <c r="M114" s="211"/>
      <c r="N114" s="211" t="s">
        <v>142</v>
      </c>
      <c r="O114" s="211" t="s">
        <v>57</v>
      </c>
      <c r="P114" s="211" t="s">
        <v>151</v>
      </c>
      <c r="Q114" s="210" t="s">
        <v>68</v>
      </c>
      <c r="R114" s="209">
        <v>215</v>
      </c>
      <c r="S114" s="208">
        <f>R114*AE1</f>
        <v>268.75</v>
      </c>
      <c r="T114" s="208">
        <v>389</v>
      </c>
      <c r="U114" s="207">
        <f>((T114-S114)/T114)</f>
        <v>0.30912596401028275</v>
      </c>
      <c r="V114" s="207">
        <f>((T114-S114)/S114)</f>
        <v>0.4474418604651163</v>
      </c>
      <c r="W114" s="206" t="s">
        <v>159</v>
      </c>
      <c r="X114" s="224" t="s">
        <v>427</v>
      </c>
      <c r="Y114" s="204" t="s">
        <v>153</v>
      </c>
      <c r="Z114" s="204" t="s">
        <v>358</v>
      </c>
      <c r="AA114" s="203" t="s">
        <v>359</v>
      </c>
      <c r="AB114" s="223" t="s">
        <v>360</v>
      </c>
      <c r="AC114" s="202" t="s">
        <v>361</v>
      </c>
      <c r="AD114" s="202"/>
    </row>
    <row r="115" spans="1:30" s="163" customFormat="1" ht="15" x14ac:dyDescent="0.25">
      <c r="A115" s="248" t="s">
        <v>407</v>
      </c>
      <c r="B115" s="220">
        <v>44698</v>
      </c>
      <c r="C115" s="219"/>
      <c r="D115" s="218" t="s">
        <v>428</v>
      </c>
      <c r="E115" s="217" t="s">
        <v>429</v>
      </c>
      <c r="F115" s="216"/>
      <c r="G115" s="250">
        <v>3.25</v>
      </c>
      <c r="H115" s="214">
        <v>2</v>
      </c>
      <c r="I115" s="214">
        <v>15</v>
      </c>
      <c r="J115" s="213">
        <v>0.39583333333333331</v>
      </c>
      <c r="K115" s="213">
        <v>0.53125</v>
      </c>
      <c r="L115" s="212"/>
      <c r="M115" s="211"/>
      <c r="N115" s="211" t="s">
        <v>142</v>
      </c>
      <c r="O115" s="211" t="s">
        <v>157</v>
      </c>
      <c r="P115" s="211" t="s">
        <v>180</v>
      </c>
      <c r="Q115" s="210" t="s">
        <v>68</v>
      </c>
      <c r="R115" s="209">
        <v>100</v>
      </c>
      <c r="S115" s="208">
        <f>R115*AE1</f>
        <v>125</v>
      </c>
      <c r="T115" s="208">
        <v>199</v>
      </c>
      <c r="U115" s="207">
        <f>((T115-S115)/T115)</f>
        <v>0.37185929648241206</v>
      </c>
      <c r="V115" s="207">
        <f>((T115-S115)/S115)</f>
        <v>0.59199999999999997</v>
      </c>
      <c r="W115" s="206" t="s">
        <v>159</v>
      </c>
      <c r="X115" s="224" t="s">
        <v>430</v>
      </c>
      <c r="Y115" s="204" t="s">
        <v>153</v>
      </c>
      <c r="Z115" s="204" t="s">
        <v>358</v>
      </c>
      <c r="AA115" s="203" t="s">
        <v>359</v>
      </c>
      <c r="AB115" s="223" t="s">
        <v>360</v>
      </c>
      <c r="AC115" s="202" t="s">
        <v>361</v>
      </c>
      <c r="AD115" s="202"/>
    </row>
    <row r="116" spans="1:30" s="163" customFormat="1" ht="17.25" x14ac:dyDescent="0.25">
      <c r="A116" s="248" t="s">
        <v>407</v>
      </c>
      <c r="B116" s="220">
        <v>44699</v>
      </c>
      <c r="C116" s="219">
        <v>44699</v>
      </c>
      <c r="D116" s="218"/>
      <c r="E116" s="222" t="s">
        <v>431</v>
      </c>
      <c r="F116" s="216" t="s">
        <v>39</v>
      </c>
      <c r="G116" s="215"/>
      <c r="H116" s="214"/>
      <c r="I116" s="214"/>
      <c r="J116" s="213"/>
      <c r="K116" s="213"/>
      <c r="L116" s="212">
        <v>0.375</v>
      </c>
      <c r="M116" s="211">
        <v>0.95833333333333337</v>
      </c>
      <c r="N116" s="211" t="s">
        <v>142</v>
      </c>
      <c r="O116" s="211"/>
      <c r="P116" s="211"/>
      <c r="Q116" s="210"/>
      <c r="R116" s="209"/>
      <c r="S116" s="208"/>
      <c r="T116" s="208"/>
      <c r="U116" s="207"/>
      <c r="V116" s="207"/>
      <c r="W116" s="206" t="s">
        <v>48</v>
      </c>
      <c r="X116" s="211"/>
      <c r="Y116" s="204" t="s">
        <v>29</v>
      </c>
      <c r="Z116" s="204" t="s">
        <v>358</v>
      </c>
      <c r="AA116" s="203" t="s">
        <v>359</v>
      </c>
      <c r="AB116" s="223" t="s">
        <v>360</v>
      </c>
      <c r="AC116" s="202" t="s">
        <v>361</v>
      </c>
      <c r="AD116" s="202"/>
    </row>
    <row r="117" spans="1:30" s="163" customFormat="1" ht="15" x14ac:dyDescent="0.25">
      <c r="A117" s="248" t="s">
        <v>407</v>
      </c>
      <c r="B117" s="220">
        <v>44699</v>
      </c>
      <c r="C117" s="249"/>
      <c r="D117" s="218" t="s">
        <v>432</v>
      </c>
      <c r="E117" s="217" t="s">
        <v>433</v>
      </c>
      <c r="F117" s="216"/>
      <c r="G117" s="215">
        <v>2.5</v>
      </c>
      <c r="H117" s="214">
        <v>10</v>
      </c>
      <c r="I117" s="214">
        <v>25</v>
      </c>
      <c r="J117" s="213">
        <v>0.39583333333333331</v>
      </c>
      <c r="K117" s="213">
        <v>0.5</v>
      </c>
      <c r="L117" s="212"/>
      <c r="M117" s="211"/>
      <c r="N117" s="211" t="s">
        <v>142</v>
      </c>
      <c r="O117" s="211" t="s">
        <v>136</v>
      </c>
      <c r="P117" s="211" t="s">
        <v>180</v>
      </c>
      <c r="Q117" s="210" t="s">
        <v>38</v>
      </c>
      <c r="R117" s="209">
        <v>48</v>
      </c>
      <c r="S117" s="208">
        <f>R117*AE1</f>
        <v>60</v>
      </c>
      <c r="T117" s="208">
        <v>89</v>
      </c>
      <c r="U117" s="207">
        <f t="shared" ref="U117:U122" si="10">((T117-S117)/T117)</f>
        <v>0.3258426966292135</v>
      </c>
      <c r="V117" s="207">
        <f t="shared" ref="V117:V122" si="11">((T117-S117)/S117)</f>
        <v>0.48333333333333334</v>
      </c>
      <c r="W117" s="206" t="s">
        <v>159</v>
      </c>
      <c r="X117" s="224" t="s">
        <v>434</v>
      </c>
      <c r="Y117" s="204" t="s">
        <v>153</v>
      </c>
      <c r="Z117" s="204" t="s">
        <v>358</v>
      </c>
      <c r="AA117" s="203" t="s">
        <v>359</v>
      </c>
      <c r="AB117" s="223" t="s">
        <v>360</v>
      </c>
      <c r="AC117" s="202" t="s">
        <v>361</v>
      </c>
      <c r="AD117" s="202"/>
    </row>
    <row r="118" spans="1:30" s="163" customFormat="1" ht="15" x14ac:dyDescent="0.25">
      <c r="A118" s="248" t="s">
        <v>407</v>
      </c>
      <c r="B118" s="220">
        <v>44699</v>
      </c>
      <c r="C118" s="219"/>
      <c r="D118" s="218" t="s">
        <v>435</v>
      </c>
      <c r="E118" s="217" t="s">
        <v>436</v>
      </c>
      <c r="F118" s="216"/>
      <c r="G118" s="215">
        <v>8</v>
      </c>
      <c r="H118" s="214">
        <v>4</v>
      </c>
      <c r="I118" s="214">
        <v>8</v>
      </c>
      <c r="J118" s="213">
        <v>0.375</v>
      </c>
      <c r="K118" s="213">
        <v>0.70833333333333337</v>
      </c>
      <c r="L118" s="212"/>
      <c r="M118" s="211"/>
      <c r="N118" s="211" t="s">
        <v>142</v>
      </c>
      <c r="O118" s="211" t="s">
        <v>57</v>
      </c>
      <c r="P118" s="211" t="s">
        <v>151</v>
      </c>
      <c r="Q118" s="210" t="s">
        <v>134</v>
      </c>
      <c r="R118" s="209">
        <v>475</v>
      </c>
      <c r="S118" s="208">
        <f>R118*AE1</f>
        <v>593.75</v>
      </c>
      <c r="T118" s="208">
        <v>849</v>
      </c>
      <c r="U118" s="207">
        <f t="shared" si="10"/>
        <v>0.30064782096584219</v>
      </c>
      <c r="V118" s="207">
        <f t="shared" si="11"/>
        <v>0.42989473684210527</v>
      </c>
      <c r="W118" s="206" t="s">
        <v>159</v>
      </c>
      <c r="X118" s="224" t="s">
        <v>437</v>
      </c>
      <c r="Y118" s="204" t="s">
        <v>153</v>
      </c>
      <c r="Z118" s="204" t="s">
        <v>358</v>
      </c>
      <c r="AA118" s="203" t="s">
        <v>359</v>
      </c>
      <c r="AB118" s="223" t="s">
        <v>360</v>
      </c>
      <c r="AC118" s="202" t="s">
        <v>361</v>
      </c>
      <c r="AD118" s="202"/>
    </row>
    <row r="119" spans="1:30" s="163" customFormat="1" ht="15" x14ac:dyDescent="0.25">
      <c r="A119" s="248" t="s">
        <v>407</v>
      </c>
      <c r="B119" s="220">
        <v>44699</v>
      </c>
      <c r="C119" s="219"/>
      <c r="D119" s="218" t="s">
        <v>438</v>
      </c>
      <c r="E119" s="217" t="s">
        <v>439</v>
      </c>
      <c r="F119" s="216"/>
      <c r="G119" s="215">
        <v>5</v>
      </c>
      <c r="H119" s="214">
        <v>2</v>
      </c>
      <c r="I119" s="214">
        <v>15</v>
      </c>
      <c r="J119" s="213">
        <v>0.375</v>
      </c>
      <c r="K119" s="213">
        <v>0.58333333333333337</v>
      </c>
      <c r="L119" s="212"/>
      <c r="M119" s="211"/>
      <c r="N119" s="211" t="s">
        <v>142</v>
      </c>
      <c r="O119" s="211" t="s">
        <v>157</v>
      </c>
      <c r="P119" s="211" t="s">
        <v>180</v>
      </c>
      <c r="Q119" s="210" t="s">
        <v>68</v>
      </c>
      <c r="R119" s="209">
        <v>135</v>
      </c>
      <c r="S119" s="208">
        <f>R119*AE1</f>
        <v>168.75</v>
      </c>
      <c r="T119" s="208">
        <v>249</v>
      </c>
      <c r="U119" s="207">
        <f t="shared" si="10"/>
        <v>0.32228915662650603</v>
      </c>
      <c r="V119" s="207">
        <f t="shared" si="11"/>
        <v>0.47555555555555556</v>
      </c>
      <c r="W119" s="206" t="s">
        <v>159</v>
      </c>
      <c r="X119" s="224" t="s">
        <v>440</v>
      </c>
      <c r="Y119" s="204" t="s">
        <v>153</v>
      </c>
      <c r="Z119" s="204" t="s">
        <v>358</v>
      </c>
      <c r="AA119" s="203" t="s">
        <v>359</v>
      </c>
      <c r="AB119" s="223" t="s">
        <v>360</v>
      </c>
      <c r="AC119" s="202" t="s">
        <v>361</v>
      </c>
      <c r="AD119" s="202"/>
    </row>
    <row r="120" spans="1:30" s="163" customFormat="1" ht="15" x14ac:dyDescent="0.25">
      <c r="A120" s="248" t="s">
        <v>407</v>
      </c>
      <c r="B120" s="220">
        <v>44699</v>
      </c>
      <c r="C120" s="219"/>
      <c r="D120" s="218" t="s">
        <v>441</v>
      </c>
      <c r="E120" s="217" t="s">
        <v>442</v>
      </c>
      <c r="F120" s="216"/>
      <c r="G120" s="215">
        <v>3</v>
      </c>
      <c r="H120" s="214">
        <v>4</v>
      </c>
      <c r="I120" s="214">
        <v>8</v>
      </c>
      <c r="J120" s="213">
        <v>0.375</v>
      </c>
      <c r="K120" s="213">
        <v>0.5</v>
      </c>
      <c r="L120" s="212"/>
      <c r="M120" s="211"/>
      <c r="N120" s="211" t="s">
        <v>142</v>
      </c>
      <c r="O120" s="211" t="s">
        <v>157</v>
      </c>
      <c r="P120" s="211" t="s">
        <v>151</v>
      </c>
      <c r="Q120" s="210" t="s">
        <v>134</v>
      </c>
      <c r="R120" s="209">
        <v>85</v>
      </c>
      <c r="S120" s="208">
        <f>R120*AE1</f>
        <v>106.25</v>
      </c>
      <c r="T120" s="208">
        <v>159</v>
      </c>
      <c r="U120" s="207">
        <f t="shared" si="10"/>
        <v>0.33176100628930816</v>
      </c>
      <c r="V120" s="207">
        <f t="shared" si="11"/>
        <v>0.49647058823529411</v>
      </c>
      <c r="W120" s="206" t="s">
        <v>159</v>
      </c>
      <c r="X120" s="224" t="s">
        <v>443</v>
      </c>
      <c r="Y120" s="204" t="s">
        <v>153</v>
      </c>
      <c r="Z120" s="204" t="s">
        <v>358</v>
      </c>
      <c r="AA120" s="203" t="s">
        <v>359</v>
      </c>
      <c r="AB120" s="223" t="s">
        <v>360</v>
      </c>
      <c r="AC120" s="202" t="s">
        <v>361</v>
      </c>
      <c r="AD120" s="202"/>
    </row>
    <row r="121" spans="1:30" s="163" customFormat="1" ht="15" x14ac:dyDescent="0.25">
      <c r="A121" s="248" t="s">
        <v>407</v>
      </c>
      <c r="B121" s="220">
        <v>44699</v>
      </c>
      <c r="C121" s="219"/>
      <c r="D121" s="218" t="s">
        <v>444</v>
      </c>
      <c r="E121" s="217" t="s">
        <v>186</v>
      </c>
      <c r="F121" s="216"/>
      <c r="G121" s="215">
        <v>4</v>
      </c>
      <c r="H121" s="214">
        <v>2</v>
      </c>
      <c r="I121" s="214">
        <v>6</v>
      </c>
      <c r="J121" s="213">
        <v>0.375</v>
      </c>
      <c r="K121" s="213">
        <v>0.54166666666666663</v>
      </c>
      <c r="L121" s="212"/>
      <c r="M121" s="211"/>
      <c r="N121" s="211" t="s">
        <v>142</v>
      </c>
      <c r="O121" s="211" t="s">
        <v>157</v>
      </c>
      <c r="P121" s="211" t="s">
        <v>151</v>
      </c>
      <c r="Q121" s="210" t="s">
        <v>187</v>
      </c>
      <c r="R121" s="209">
        <v>250</v>
      </c>
      <c r="S121" s="208">
        <f>R121*AE1</f>
        <v>312.5</v>
      </c>
      <c r="T121" s="208">
        <v>499</v>
      </c>
      <c r="U121" s="207">
        <f t="shared" si="10"/>
        <v>0.37374749498997994</v>
      </c>
      <c r="V121" s="207">
        <f t="shared" si="11"/>
        <v>0.5968</v>
      </c>
      <c r="W121" s="206" t="s">
        <v>188</v>
      </c>
      <c r="X121" s="224" t="s">
        <v>189</v>
      </c>
      <c r="Y121" s="204" t="s">
        <v>153</v>
      </c>
      <c r="Z121" s="204" t="s">
        <v>358</v>
      </c>
      <c r="AA121" s="203" t="s">
        <v>359</v>
      </c>
      <c r="AB121" s="223" t="s">
        <v>360</v>
      </c>
      <c r="AC121" s="202" t="s">
        <v>361</v>
      </c>
      <c r="AD121" s="202"/>
    </row>
    <row r="122" spans="1:30" s="163" customFormat="1" ht="15" x14ac:dyDescent="0.25">
      <c r="A122" s="248" t="s">
        <v>407</v>
      </c>
      <c r="B122" s="220">
        <v>44699</v>
      </c>
      <c r="C122" s="219"/>
      <c r="D122" s="218" t="s">
        <v>445</v>
      </c>
      <c r="E122" s="217" t="s">
        <v>191</v>
      </c>
      <c r="F122" s="216"/>
      <c r="G122" s="215">
        <v>8</v>
      </c>
      <c r="H122" s="214">
        <v>2</v>
      </c>
      <c r="I122" s="214">
        <v>6</v>
      </c>
      <c r="J122" s="213">
        <v>0.375</v>
      </c>
      <c r="K122" s="213">
        <v>0.70833333333333337</v>
      </c>
      <c r="L122" s="212"/>
      <c r="M122" s="211"/>
      <c r="N122" s="211" t="s">
        <v>142</v>
      </c>
      <c r="O122" s="211" t="s">
        <v>157</v>
      </c>
      <c r="P122" s="211" t="s">
        <v>151</v>
      </c>
      <c r="Q122" s="210" t="s">
        <v>187</v>
      </c>
      <c r="R122" s="209">
        <v>370</v>
      </c>
      <c r="S122" s="208">
        <f>R122*AE1</f>
        <v>462.5</v>
      </c>
      <c r="T122" s="208">
        <v>799</v>
      </c>
      <c r="U122" s="207">
        <f t="shared" si="10"/>
        <v>0.42115143929912391</v>
      </c>
      <c r="V122" s="207">
        <f t="shared" si="11"/>
        <v>0.72756756756756757</v>
      </c>
      <c r="W122" s="206" t="s">
        <v>188</v>
      </c>
      <c r="X122" s="224" t="s">
        <v>446</v>
      </c>
      <c r="Y122" s="204" t="s">
        <v>153</v>
      </c>
      <c r="Z122" s="204" t="s">
        <v>358</v>
      </c>
      <c r="AA122" s="203" t="s">
        <v>359</v>
      </c>
      <c r="AB122" s="223" t="s">
        <v>360</v>
      </c>
      <c r="AC122" s="202" t="s">
        <v>361</v>
      </c>
      <c r="AD122" s="202"/>
    </row>
    <row r="123" spans="1:30" s="163" customFormat="1" ht="17.25" x14ac:dyDescent="0.25">
      <c r="A123" s="248" t="s">
        <v>407</v>
      </c>
      <c r="B123" s="220">
        <v>44700</v>
      </c>
      <c r="C123" s="219">
        <v>44699</v>
      </c>
      <c r="D123" s="218"/>
      <c r="E123" s="222" t="s">
        <v>447</v>
      </c>
      <c r="F123" s="216" t="s">
        <v>39</v>
      </c>
      <c r="G123" s="215"/>
      <c r="H123" s="214"/>
      <c r="I123" s="214"/>
      <c r="J123" s="213"/>
      <c r="K123" s="213"/>
      <c r="L123" s="212">
        <v>0.29166666666666669</v>
      </c>
      <c r="M123" s="211">
        <v>0.99930555555555556</v>
      </c>
      <c r="N123" s="211" t="s">
        <v>142</v>
      </c>
      <c r="O123" s="211"/>
      <c r="P123" s="211"/>
      <c r="Q123" s="210"/>
      <c r="R123" s="209"/>
      <c r="S123" s="208"/>
      <c r="T123" s="208"/>
      <c r="U123" s="207"/>
      <c r="V123" s="207"/>
      <c r="W123" s="206" t="s">
        <v>48</v>
      </c>
      <c r="X123" s="211"/>
      <c r="Y123" s="204" t="s">
        <v>29</v>
      </c>
      <c r="Z123" s="204" t="s">
        <v>358</v>
      </c>
      <c r="AA123" s="203" t="s">
        <v>359</v>
      </c>
      <c r="AB123" s="223" t="s">
        <v>360</v>
      </c>
      <c r="AC123" s="202" t="s">
        <v>361</v>
      </c>
      <c r="AD123" s="202"/>
    </row>
    <row r="124" spans="1:30" s="163" customFormat="1" ht="15" x14ac:dyDescent="0.25">
      <c r="A124" s="248" t="s">
        <v>407</v>
      </c>
      <c r="B124" s="220">
        <v>44700</v>
      </c>
      <c r="C124" s="219"/>
      <c r="D124" s="218" t="s">
        <v>448</v>
      </c>
      <c r="E124" s="217" t="s">
        <v>449</v>
      </c>
      <c r="F124" s="216"/>
      <c r="G124" s="215">
        <v>8.5</v>
      </c>
      <c r="H124" s="214">
        <v>2</v>
      </c>
      <c r="I124" s="214">
        <v>8</v>
      </c>
      <c r="J124" s="213">
        <v>0.375</v>
      </c>
      <c r="K124" s="213">
        <v>0.72916666666666663</v>
      </c>
      <c r="L124" s="212"/>
      <c r="M124" s="211"/>
      <c r="N124" s="211" t="s">
        <v>142</v>
      </c>
      <c r="O124" s="211" t="s">
        <v>57</v>
      </c>
      <c r="P124" s="211" t="s">
        <v>151</v>
      </c>
      <c r="Q124" s="210" t="s">
        <v>135</v>
      </c>
      <c r="R124" s="209">
        <v>840</v>
      </c>
      <c r="S124" s="208">
        <f>R124*AE1</f>
        <v>1050</v>
      </c>
      <c r="T124" s="208">
        <v>1499</v>
      </c>
      <c r="U124" s="207">
        <f>((T124-S124)/T124)</f>
        <v>0.29953302201467646</v>
      </c>
      <c r="V124" s="207">
        <f>((T124-S124)/S124)</f>
        <v>0.42761904761904762</v>
      </c>
      <c r="W124" s="206" t="s">
        <v>159</v>
      </c>
      <c r="X124" s="224" t="s">
        <v>450</v>
      </c>
      <c r="Y124" s="204" t="s">
        <v>153</v>
      </c>
      <c r="Z124" s="204" t="s">
        <v>358</v>
      </c>
      <c r="AA124" s="203" t="s">
        <v>359</v>
      </c>
      <c r="AB124" s="223" t="s">
        <v>360</v>
      </c>
      <c r="AC124" s="202" t="s">
        <v>361</v>
      </c>
      <c r="AD124" s="202"/>
    </row>
    <row r="125" spans="1:30" s="163" customFormat="1" ht="15" x14ac:dyDescent="0.25">
      <c r="A125" s="248" t="s">
        <v>407</v>
      </c>
      <c r="B125" s="220">
        <v>44700</v>
      </c>
      <c r="C125" s="219"/>
      <c r="D125" s="218" t="s">
        <v>451</v>
      </c>
      <c r="E125" s="217" t="s">
        <v>452</v>
      </c>
      <c r="F125" s="216"/>
      <c r="G125" s="215">
        <v>5</v>
      </c>
      <c r="H125" s="214">
        <v>10</v>
      </c>
      <c r="I125" s="214">
        <v>100</v>
      </c>
      <c r="J125" s="213">
        <v>0.35416666666666669</v>
      </c>
      <c r="K125" s="213">
        <v>0.5625</v>
      </c>
      <c r="L125" s="212"/>
      <c r="M125" s="211"/>
      <c r="N125" s="211" t="s">
        <v>142</v>
      </c>
      <c r="O125" s="211" t="s">
        <v>136</v>
      </c>
      <c r="P125" s="211" t="s">
        <v>180</v>
      </c>
      <c r="Q125" s="210" t="s">
        <v>56</v>
      </c>
      <c r="R125" s="209">
        <v>77</v>
      </c>
      <c r="S125" s="208">
        <f>R125*AE1</f>
        <v>96.25</v>
      </c>
      <c r="T125" s="208">
        <v>139</v>
      </c>
      <c r="U125" s="207">
        <f>((T125-S125)/T125)</f>
        <v>0.30755395683453235</v>
      </c>
      <c r="V125" s="207">
        <f>((T125-S125)/S125)</f>
        <v>0.44415584415584414</v>
      </c>
      <c r="W125" s="206" t="s">
        <v>159</v>
      </c>
      <c r="X125" s="224" t="s">
        <v>453</v>
      </c>
      <c r="Y125" s="204" t="s">
        <v>153</v>
      </c>
      <c r="Z125" s="204" t="s">
        <v>358</v>
      </c>
      <c r="AA125" s="203" t="s">
        <v>359</v>
      </c>
      <c r="AB125" s="223" t="s">
        <v>360</v>
      </c>
      <c r="AC125" s="202" t="s">
        <v>361</v>
      </c>
      <c r="AD125" s="202"/>
    </row>
    <row r="126" spans="1:30" s="163" customFormat="1" ht="15" x14ac:dyDescent="0.25">
      <c r="A126" s="248" t="s">
        <v>407</v>
      </c>
      <c r="B126" s="220">
        <v>44700</v>
      </c>
      <c r="C126" s="219"/>
      <c r="D126" s="218" t="s">
        <v>454</v>
      </c>
      <c r="E126" s="217" t="s">
        <v>186</v>
      </c>
      <c r="F126" s="216"/>
      <c r="G126" s="215">
        <v>4</v>
      </c>
      <c r="H126" s="214">
        <v>2</v>
      </c>
      <c r="I126" s="214">
        <v>6</v>
      </c>
      <c r="J126" s="213">
        <v>0.375</v>
      </c>
      <c r="K126" s="213">
        <v>0.54166666666666663</v>
      </c>
      <c r="L126" s="212"/>
      <c r="M126" s="211"/>
      <c r="N126" s="211" t="s">
        <v>142</v>
      </c>
      <c r="O126" s="211" t="s">
        <v>157</v>
      </c>
      <c r="P126" s="211" t="s">
        <v>151</v>
      </c>
      <c r="Q126" s="210" t="s">
        <v>187</v>
      </c>
      <c r="R126" s="209">
        <v>240</v>
      </c>
      <c r="S126" s="208">
        <f>R126*AE1</f>
        <v>300</v>
      </c>
      <c r="T126" s="208">
        <v>499</v>
      </c>
      <c r="U126" s="207">
        <f>((T126-S126)/T126)</f>
        <v>0.39879759519038077</v>
      </c>
      <c r="V126" s="207">
        <f>((T126-S126)/S126)</f>
        <v>0.66333333333333333</v>
      </c>
      <c r="W126" s="206" t="s">
        <v>188</v>
      </c>
      <c r="X126" s="224" t="s">
        <v>189</v>
      </c>
      <c r="Y126" s="204" t="s">
        <v>153</v>
      </c>
      <c r="Z126" s="204" t="s">
        <v>358</v>
      </c>
      <c r="AA126" s="203" t="s">
        <v>359</v>
      </c>
      <c r="AB126" s="223" t="s">
        <v>360</v>
      </c>
      <c r="AC126" s="202" t="s">
        <v>361</v>
      </c>
      <c r="AD126" s="202"/>
    </row>
    <row r="127" spans="1:30" s="163" customFormat="1" ht="15" x14ac:dyDescent="0.25">
      <c r="A127" s="248" t="s">
        <v>407</v>
      </c>
      <c r="B127" s="220">
        <v>44700</v>
      </c>
      <c r="C127" s="219"/>
      <c r="D127" s="218" t="s">
        <v>455</v>
      </c>
      <c r="E127" s="217" t="s">
        <v>191</v>
      </c>
      <c r="F127" s="216"/>
      <c r="G127" s="215">
        <v>8</v>
      </c>
      <c r="H127" s="214">
        <v>2</v>
      </c>
      <c r="I127" s="214">
        <v>6</v>
      </c>
      <c r="J127" s="213">
        <v>0.375</v>
      </c>
      <c r="K127" s="213">
        <v>0.70833333333333337</v>
      </c>
      <c r="L127" s="212"/>
      <c r="M127" s="211"/>
      <c r="N127" s="211" t="s">
        <v>142</v>
      </c>
      <c r="O127" s="211" t="s">
        <v>157</v>
      </c>
      <c r="P127" s="211" t="s">
        <v>151</v>
      </c>
      <c r="Q127" s="210" t="s">
        <v>187</v>
      </c>
      <c r="R127" s="209">
        <v>370</v>
      </c>
      <c r="S127" s="208">
        <f>R127*AE1</f>
        <v>462.5</v>
      </c>
      <c r="T127" s="208">
        <v>799</v>
      </c>
      <c r="U127" s="207">
        <f>((T127-S127)/T127)</f>
        <v>0.42115143929912391</v>
      </c>
      <c r="V127" s="207">
        <f>((T127-S127)/S127)</f>
        <v>0.72756756756756757</v>
      </c>
      <c r="W127" s="206" t="s">
        <v>188</v>
      </c>
      <c r="X127" s="224" t="s">
        <v>192</v>
      </c>
      <c r="Y127" s="204" t="s">
        <v>153</v>
      </c>
      <c r="Z127" s="204" t="s">
        <v>358</v>
      </c>
      <c r="AA127" s="203" t="s">
        <v>359</v>
      </c>
      <c r="AB127" s="223" t="s">
        <v>360</v>
      </c>
      <c r="AC127" s="202" t="s">
        <v>361</v>
      </c>
      <c r="AD127" s="202"/>
    </row>
    <row r="128" spans="1:30" s="163" customFormat="1" ht="17.25" x14ac:dyDescent="0.25">
      <c r="A128" s="248" t="s">
        <v>407</v>
      </c>
      <c r="B128" s="220">
        <v>44701</v>
      </c>
      <c r="C128" s="219">
        <v>44700</v>
      </c>
      <c r="D128" s="218"/>
      <c r="E128" s="222" t="s">
        <v>411</v>
      </c>
      <c r="F128" s="216" t="s">
        <v>80</v>
      </c>
      <c r="G128" s="215"/>
      <c r="H128" s="214"/>
      <c r="I128" s="214"/>
      <c r="J128" s="213"/>
      <c r="K128" s="213"/>
      <c r="L128" s="212" t="s">
        <v>194</v>
      </c>
      <c r="M128" s="211" t="s">
        <v>194</v>
      </c>
      <c r="N128" s="211" t="s">
        <v>142</v>
      </c>
      <c r="O128" s="211"/>
      <c r="P128" s="211"/>
      <c r="Q128" s="210"/>
      <c r="R128" s="209"/>
      <c r="S128" s="208"/>
      <c r="T128" s="208"/>
      <c r="U128" s="207"/>
      <c r="V128" s="207"/>
      <c r="W128" s="206" t="s">
        <v>195</v>
      </c>
      <c r="X128" s="211"/>
      <c r="Y128" s="204"/>
      <c r="Z128" s="204"/>
      <c r="AA128" s="203"/>
      <c r="AB128" s="223"/>
      <c r="AC128" s="202"/>
      <c r="AD128" s="202"/>
    </row>
    <row r="129" spans="1:30" s="163" customFormat="1" ht="17.25" x14ac:dyDescent="0.25">
      <c r="A129" s="248" t="s">
        <v>407</v>
      </c>
      <c r="B129" s="220">
        <v>44702</v>
      </c>
      <c r="C129" s="219">
        <v>44701</v>
      </c>
      <c r="D129" s="218"/>
      <c r="E129" s="222" t="s">
        <v>456</v>
      </c>
      <c r="F129" s="216" t="s">
        <v>39</v>
      </c>
      <c r="G129" s="215"/>
      <c r="H129" s="214"/>
      <c r="I129" s="214"/>
      <c r="J129" s="213"/>
      <c r="K129" s="213"/>
      <c r="L129" s="212">
        <v>0.33333333333333331</v>
      </c>
      <c r="M129" s="211">
        <v>0.91666666666666663</v>
      </c>
      <c r="N129" s="211" t="s">
        <v>142</v>
      </c>
      <c r="O129" s="211"/>
      <c r="P129" s="211"/>
      <c r="Q129" s="210"/>
      <c r="R129" s="209"/>
      <c r="S129" s="208"/>
      <c r="T129" s="208"/>
      <c r="U129" s="207"/>
      <c r="V129" s="207"/>
      <c r="W129" s="206" t="s">
        <v>48</v>
      </c>
      <c r="X129" s="211"/>
      <c r="Y129" s="204" t="s">
        <v>29</v>
      </c>
      <c r="Z129" s="204" t="s">
        <v>61</v>
      </c>
      <c r="AA129" s="203" t="s">
        <v>457</v>
      </c>
      <c r="AB129" s="223" t="s">
        <v>458</v>
      </c>
      <c r="AC129" s="202" t="s">
        <v>459</v>
      </c>
      <c r="AD129" s="202"/>
    </row>
    <row r="130" spans="1:30" s="163" customFormat="1" ht="15" x14ac:dyDescent="0.25">
      <c r="A130" s="248" t="s">
        <v>407</v>
      </c>
      <c r="B130" s="220">
        <v>44702</v>
      </c>
      <c r="C130" s="219"/>
      <c r="D130" s="218" t="s">
        <v>460</v>
      </c>
      <c r="E130" s="217" t="s">
        <v>461</v>
      </c>
      <c r="F130" s="216"/>
      <c r="G130" s="215">
        <v>4</v>
      </c>
      <c r="H130" s="214">
        <v>15</v>
      </c>
      <c r="I130" s="214">
        <v>70</v>
      </c>
      <c r="J130" s="213">
        <v>0.375</v>
      </c>
      <c r="K130" s="213">
        <v>0.54166666666666663</v>
      </c>
      <c r="L130" s="212"/>
      <c r="M130" s="211"/>
      <c r="N130" s="211" t="s">
        <v>142</v>
      </c>
      <c r="O130" s="211" t="s">
        <v>157</v>
      </c>
      <c r="P130" s="211" t="s">
        <v>151</v>
      </c>
      <c r="Q130" s="210" t="s">
        <v>46</v>
      </c>
      <c r="R130" s="209">
        <v>76.7</v>
      </c>
      <c r="S130" s="208">
        <f>R130*AE1</f>
        <v>95.875</v>
      </c>
      <c r="T130" s="208">
        <v>139</v>
      </c>
      <c r="U130" s="207">
        <f>((T130-S130)/T130)</f>
        <v>0.31025179856115109</v>
      </c>
      <c r="V130" s="207">
        <f>((T130-S130)/S130)</f>
        <v>0.44980443285528032</v>
      </c>
      <c r="W130" s="206" t="s">
        <v>159</v>
      </c>
      <c r="X130" s="224" t="s">
        <v>462</v>
      </c>
      <c r="Y130" s="204" t="s">
        <v>153</v>
      </c>
      <c r="Z130" s="204" t="s">
        <v>61</v>
      </c>
      <c r="AA130" s="203" t="s">
        <v>457</v>
      </c>
      <c r="AB130" s="223" t="s">
        <v>458</v>
      </c>
      <c r="AC130" s="202" t="s">
        <v>459</v>
      </c>
      <c r="AD130" s="202"/>
    </row>
    <row r="131" spans="1:30" s="163" customFormat="1" ht="15" x14ac:dyDescent="0.25">
      <c r="A131" s="248" t="s">
        <v>407</v>
      </c>
      <c r="B131" s="220">
        <v>44702</v>
      </c>
      <c r="C131" s="219"/>
      <c r="D131" s="218" t="s">
        <v>463</v>
      </c>
      <c r="E131" s="217" t="s">
        <v>464</v>
      </c>
      <c r="F131" s="216"/>
      <c r="G131" s="215">
        <v>3.5</v>
      </c>
      <c r="H131" s="214">
        <v>10</v>
      </c>
      <c r="I131" s="214">
        <v>20</v>
      </c>
      <c r="J131" s="213">
        <v>0.375</v>
      </c>
      <c r="K131" s="213">
        <v>0.52083333333333337</v>
      </c>
      <c r="L131" s="212"/>
      <c r="M131" s="211"/>
      <c r="N131" s="211" t="s">
        <v>142</v>
      </c>
      <c r="O131" s="211" t="s">
        <v>157</v>
      </c>
      <c r="P131" s="211" t="s">
        <v>151</v>
      </c>
      <c r="Q131" s="210" t="s">
        <v>56</v>
      </c>
      <c r="R131" s="209">
        <v>110.2</v>
      </c>
      <c r="S131" s="208">
        <f>R131*AE1</f>
        <v>137.75</v>
      </c>
      <c r="T131" s="208">
        <v>199</v>
      </c>
      <c r="U131" s="207">
        <f>((T131-S131)/T131)</f>
        <v>0.30778894472361806</v>
      </c>
      <c r="V131" s="207">
        <f>((T131-S131)/S131)</f>
        <v>0.44464609800362975</v>
      </c>
      <c r="W131" s="206" t="s">
        <v>159</v>
      </c>
      <c r="X131" s="224" t="s">
        <v>465</v>
      </c>
      <c r="Y131" s="204" t="s">
        <v>153</v>
      </c>
      <c r="Z131" s="204" t="s">
        <v>61</v>
      </c>
      <c r="AA131" s="203" t="s">
        <v>457</v>
      </c>
      <c r="AB131" s="223" t="s">
        <v>458</v>
      </c>
      <c r="AC131" s="202" t="s">
        <v>459</v>
      </c>
      <c r="AD131" s="202"/>
    </row>
    <row r="132" spans="1:30" s="163" customFormat="1" ht="15" x14ac:dyDescent="0.25">
      <c r="A132" s="248" t="s">
        <v>407</v>
      </c>
      <c r="B132" s="220">
        <v>44702</v>
      </c>
      <c r="C132" s="219"/>
      <c r="D132" s="218" t="s">
        <v>466</v>
      </c>
      <c r="E132" s="217" t="s">
        <v>467</v>
      </c>
      <c r="F132" s="216"/>
      <c r="G132" s="215">
        <v>3.5</v>
      </c>
      <c r="H132" s="214">
        <v>15</v>
      </c>
      <c r="I132" s="214">
        <v>50</v>
      </c>
      <c r="J132" s="213">
        <v>0.41666666666666669</v>
      </c>
      <c r="K132" s="213">
        <v>0.5625</v>
      </c>
      <c r="L132" s="212"/>
      <c r="M132" s="211"/>
      <c r="N132" s="211" t="s">
        <v>142</v>
      </c>
      <c r="O132" s="211" t="s">
        <v>136</v>
      </c>
      <c r="P132" s="211" t="s">
        <v>158</v>
      </c>
      <c r="Q132" s="210" t="s">
        <v>46</v>
      </c>
      <c r="R132" s="209">
        <v>93.1</v>
      </c>
      <c r="S132" s="208">
        <f>R132*AE1</f>
        <v>116.375</v>
      </c>
      <c r="T132" s="208">
        <v>169</v>
      </c>
      <c r="U132" s="207">
        <f>((T132-S132)/T132)</f>
        <v>0.31139053254437871</v>
      </c>
      <c r="V132" s="207">
        <f>((T132-S132)/S132)</f>
        <v>0.45220193340494091</v>
      </c>
      <c r="W132" s="206" t="s">
        <v>159</v>
      </c>
      <c r="X132" s="224" t="s">
        <v>468</v>
      </c>
      <c r="Y132" s="204" t="s">
        <v>153</v>
      </c>
      <c r="Z132" s="204" t="s">
        <v>61</v>
      </c>
      <c r="AA132" s="203" t="s">
        <v>457</v>
      </c>
      <c r="AB132" s="223" t="s">
        <v>458</v>
      </c>
      <c r="AC132" s="202" t="s">
        <v>459</v>
      </c>
      <c r="AD132" s="202"/>
    </row>
    <row r="133" spans="1:30" s="163" customFormat="1" ht="17.25" x14ac:dyDescent="0.25">
      <c r="A133" s="248" t="s">
        <v>407</v>
      </c>
      <c r="B133" s="220">
        <v>44703</v>
      </c>
      <c r="C133" s="219">
        <v>44702</v>
      </c>
      <c r="D133" s="218"/>
      <c r="E133" s="222" t="s">
        <v>469</v>
      </c>
      <c r="F133" s="216" t="s">
        <v>39</v>
      </c>
      <c r="G133" s="215"/>
      <c r="H133" s="214"/>
      <c r="I133" s="214"/>
      <c r="J133" s="213"/>
      <c r="K133" s="213"/>
      <c r="L133" s="212">
        <v>0.33333333333333331</v>
      </c>
      <c r="M133" s="211">
        <v>0.75</v>
      </c>
      <c r="N133" s="211" t="s">
        <v>142</v>
      </c>
      <c r="O133" s="211"/>
      <c r="P133" s="211"/>
      <c r="Q133" s="210"/>
      <c r="R133" s="209"/>
      <c r="S133" s="208"/>
      <c r="T133" s="208"/>
      <c r="U133" s="207"/>
      <c r="V133" s="207"/>
      <c r="W133" s="206" t="s">
        <v>48</v>
      </c>
      <c r="X133" s="224"/>
      <c r="Y133" s="204" t="s">
        <v>29</v>
      </c>
      <c r="Z133" s="204" t="s">
        <v>61</v>
      </c>
      <c r="AA133" s="203" t="s">
        <v>457</v>
      </c>
      <c r="AB133" s="223" t="s">
        <v>458</v>
      </c>
      <c r="AC133" s="202" t="s">
        <v>459</v>
      </c>
      <c r="AD133" s="202"/>
    </row>
    <row r="134" spans="1:30" s="163" customFormat="1" ht="15" x14ac:dyDescent="0.25">
      <c r="A134" s="248" t="s">
        <v>407</v>
      </c>
      <c r="B134" s="220">
        <v>44703</v>
      </c>
      <c r="C134" s="219"/>
      <c r="D134" s="218" t="s">
        <v>470</v>
      </c>
      <c r="E134" s="217" t="s">
        <v>471</v>
      </c>
      <c r="F134" s="216"/>
      <c r="G134" s="215">
        <v>4.5</v>
      </c>
      <c r="H134" s="214">
        <v>15</v>
      </c>
      <c r="I134" s="214">
        <v>70</v>
      </c>
      <c r="J134" s="213">
        <v>0.35416666666666669</v>
      </c>
      <c r="K134" s="213">
        <v>0.54166666666666663</v>
      </c>
      <c r="L134" s="212"/>
      <c r="M134" s="211"/>
      <c r="N134" s="211" t="s">
        <v>142</v>
      </c>
      <c r="O134" s="211" t="s">
        <v>157</v>
      </c>
      <c r="P134" s="211" t="s">
        <v>151</v>
      </c>
      <c r="Q134" s="210" t="s">
        <v>472</v>
      </c>
      <c r="R134" s="209">
        <v>37.799999999999997</v>
      </c>
      <c r="S134" s="208">
        <f>R134*AE1</f>
        <v>47.25</v>
      </c>
      <c r="T134" s="208">
        <v>79</v>
      </c>
      <c r="U134" s="207">
        <f>((T134-S134)/T134)</f>
        <v>0.40189873417721517</v>
      </c>
      <c r="V134" s="207">
        <f>((T134-S134)/S134)</f>
        <v>0.67195767195767198</v>
      </c>
      <c r="W134" s="206" t="s">
        <v>159</v>
      </c>
      <c r="X134" s="224" t="s">
        <v>473</v>
      </c>
      <c r="Y134" s="204" t="s">
        <v>153</v>
      </c>
      <c r="Z134" s="204" t="s">
        <v>61</v>
      </c>
      <c r="AA134" s="203" t="s">
        <v>457</v>
      </c>
      <c r="AB134" s="223" t="s">
        <v>458</v>
      </c>
      <c r="AC134" s="202" t="s">
        <v>459</v>
      </c>
      <c r="AD134" s="202"/>
    </row>
    <row r="135" spans="1:30" s="163" customFormat="1" ht="15" x14ac:dyDescent="0.25">
      <c r="A135" s="248" t="s">
        <v>407</v>
      </c>
      <c r="B135" s="220">
        <v>44703</v>
      </c>
      <c r="C135" s="219"/>
      <c r="D135" s="218" t="s">
        <v>474</v>
      </c>
      <c r="E135" s="217" t="s">
        <v>475</v>
      </c>
      <c r="F135" s="216"/>
      <c r="G135" s="215">
        <v>4</v>
      </c>
      <c r="H135" s="214">
        <v>15</v>
      </c>
      <c r="I135" s="214">
        <v>70</v>
      </c>
      <c r="J135" s="213">
        <v>0.375</v>
      </c>
      <c r="K135" s="213">
        <v>0.54166666666666663</v>
      </c>
      <c r="L135" s="212"/>
      <c r="M135" s="211"/>
      <c r="N135" s="211" t="s">
        <v>142</v>
      </c>
      <c r="O135" s="211" t="s">
        <v>136</v>
      </c>
      <c r="P135" s="211" t="s">
        <v>158</v>
      </c>
      <c r="Q135" s="210" t="s">
        <v>46</v>
      </c>
      <c r="R135" s="209">
        <v>88.8</v>
      </c>
      <c r="S135" s="208">
        <f>R135*AE1</f>
        <v>111</v>
      </c>
      <c r="T135" s="208">
        <v>159</v>
      </c>
      <c r="U135" s="207">
        <f>((T135-S135)/T135)</f>
        <v>0.30188679245283018</v>
      </c>
      <c r="V135" s="207">
        <f>((T135-S135)/S135)</f>
        <v>0.43243243243243246</v>
      </c>
      <c r="W135" s="206" t="s">
        <v>159</v>
      </c>
      <c r="X135" s="224" t="s">
        <v>476</v>
      </c>
      <c r="Y135" s="204" t="s">
        <v>153</v>
      </c>
      <c r="Z135" s="204" t="s">
        <v>61</v>
      </c>
      <c r="AA135" s="203" t="s">
        <v>457</v>
      </c>
      <c r="AB135" s="223" t="s">
        <v>458</v>
      </c>
      <c r="AC135" s="202" t="s">
        <v>459</v>
      </c>
      <c r="AD135" s="202"/>
    </row>
    <row r="136" spans="1:30" s="163" customFormat="1" ht="17.25" x14ac:dyDescent="0.25">
      <c r="A136" s="248" t="s">
        <v>407</v>
      </c>
      <c r="B136" s="220">
        <v>44704</v>
      </c>
      <c r="C136" s="219">
        <v>44703</v>
      </c>
      <c r="D136" s="218"/>
      <c r="E136" s="222" t="s">
        <v>477</v>
      </c>
      <c r="F136" s="216" t="s">
        <v>39</v>
      </c>
      <c r="G136" s="215"/>
      <c r="H136" s="214"/>
      <c r="I136" s="214"/>
      <c r="J136" s="213"/>
      <c r="K136" s="213"/>
      <c r="L136" s="212">
        <v>0.33333333333333331</v>
      </c>
      <c r="M136" s="211">
        <v>0.91666666666666663</v>
      </c>
      <c r="N136" s="211" t="s">
        <v>142</v>
      </c>
      <c r="O136" s="211"/>
      <c r="P136" s="211"/>
      <c r="Q136" s="210"/>
      <c r="R136" s="209"/>
      <c r="S136" s="208"/>
      <c r="T136" s="208"/>
      <c r="U136" s="207"/>
      <c r="V136" s="207"/>
      <c r="W136" s="206" t="s">
        <v>48</v>
      </c>
      <c r="X136" s="211"/>
      <c r="Y136" s="204" t="s">
        <v>29</v>
      </c>
      <c r="Z136" s="204" t="s">
        <v>61</v>
      </c>
      <c r="AA136" s="203" t="s">
        <v>457</v>
      </c>
      <c r="AB136" s="223" t="s">
        <v>458</v>
      </c>
      <c r="AC136" s="202" t="s">
        <v>459</v>
      </c>
      <c r="AD136" s="202"/>
    </row>
    <row r="137" spans="1:30" s="163" customFormat="1" ht="15" x14ac:dyDescent="0.25">
      <c r="A137" s="248" t="s">
        <v>407</v>
      </c>
      <c r="B137" s="220">
        <v>44704</v>
      </c>
      <c r="C137" s="219"/>
      <c r="D137" s="218" t="s">
        <v>478</v>
      </c>
      <c r="E137" s="217" t="s">
        <v>479</v>
      </c>
      <c r="F137" s="216"/>
      <c r="G137" s="215">
        <v>3.5</v>
      </c>
      <c r="H137" s="214">
        <v>10</v>
      </c>
      <c r="I137" s="214">
        <v>70</v>
      </c>
      <c r="J137" s="213">
        <v>0.375</v>
      </c>
      <c r="K137" s="213">
        <v>0.52083333333333337</v>
      </c>
      <c r="L137" s="212"/>
      <c r="M137" s="211"/>
      <c r="N137" s="211" t="s">
        <v>142</v>
      </c>
      <c r="O137" s="211" t="s">
        <v>157</v>
      </c>
      <c r="P137" s="211" t="s">
        <v>158</v>
      </c>
      <c r="Q137" s="210" t="s">
        <v>480</v>
      </c>
      <c r="R137" s="209">
        <v>34.200000000000003</v>
      </c>
      <c r="S137" s="208">
        <f>R137*AE1</f>
        <v>42.75</v>
      </c>
      <c r="T137" s="208">
        <v>79</v>
      </c>
      <c r="U137" s="207">
        <f>((T137-S137)/T137)</f>
        <v>0.45886075949367089</v>
      </c>
      <c r="V137" s="207">
        <f>((T137-S137)/S137)</f>
        <v>0.84795321637426901</v>
      </c>
      <c r="W137" s="206" t="s">
        <v>159</v>
      </c>
      <c r="X137" s="224" t="s">
        <v>481</v>
      </c>
      <c r="Y137" s="204" t="s">
        <v>153</v>
      </c>
      <c r="Z137" s="204" t="s">
        <v>61</v>
      </c>
      <c r="AA137" s="203" t="s">
        <v>316</v>
      </c>
      <c r="AB137" s="223" t="s">
        <v>58</v>
      </c>
      <c r="AC137" s="202"/>
      <c r="AD137" s="202"/>
    </row>
    <row r="138" spans="1:30" s="163" customFormat="1" ht="15" x14ac:dyDescent="0.25">
      <c r="A138" s="248" t="s">
        <v>407</v>
      </c>
      <c r="B138" s="220">
        <v>44704</v>
      </c>
      <c r="C138" s="219"/>
      <c r="D138" s="218" t="s">
        <v>482</v>
      </c>
      <c r="E138" s="217" t="s">
        <v>483</v>
      </c>
      <c r="F138" s="216"/>
      <c r="G138" s="215">
        <v>4</v>
      </c>
      <c r="H138" s="214">
        <v>10</v>
      </c>
      <c r="I138" s="214">
        <v>25</v>
      </c>
      <c r="J138" s="213">
        <v>0.58333333333333337</v>
      </c>
      <c r="K138" s="213">
        <v>0.75</v>
      </c>
      <c r="L138" s="212"/>
      <c r="M138" s="211"/>
      <c r="N138" s="211" t="s">
        <v>142</v>
      </c>
      <c r="O138" s="211" t="s">
        <v>157</v>
      </c>
      <c r="P138" s="211" t="s">
        <v>158</v>
      </c>
      <c r="Q138" s="210" t="s">
        <v>56</v>
      </c>
      <c r="R138" s="209">
        <v>137</v>
      </c>
      <c r="S138" s="208">
        <f>R138*AE1</f>
        <v>171.25</v>
      </c>
      <c r="T138" s="208">
        <v>249</v>
      </c>
      <c r="U138" s="207">
        <f>((T138-S138)/T138)</f>
        <v>0.31224899598393574</v>
      </c>
      <c r="V138" s="207">
        <f>((T138-S138)/S138)</f>
        <v>0.45401459854014597</v>
      </c>
      <c r="W138" s="206" t="s">
        <v>159</v>
      </c>
      <c r="X138" s="224" t="s">
        <v>484</v>
      </c>
      <c r="Y138" s="204" t="s">
        <v>153</v>
      </c>
      <c r="Z138" s="204" t="s">
        <v>61</v>
      </c>
      <c r="AA138" s="203" t="s">
        <v>316</v>
      </c>
      <c r="AB138" s="223" t="s">
        <v>58</v>
      </c>
      <c r="AC138" s="202"/>
      <c r="AD138" s="202"/>
    </row>
    <row r="139" spans="1:30" s="163" customFormat="1" ht="15" x14ac:dyDescent="0.25">
      <c r="A139" s="248" t="s">
        <v>407</v>
      </c>
      <c r="B139" s="220">
        <v>44704</v>
      </c>
      <c r="C139" s="219"/>
      <c r="D139" s="218" t="s">
        <v>485</v>
      </c>
      <c r="E139" s="217" t="s">
        <v>486</v>
      </c>
      <c r="F139" s="216"/>
      <c r="G139" s="215">
        <v>4</v>
      </c>
      <c r="H139" s="214">
        <v>10</v>
      </c>
      <c r="I139" s="214">
        <v>60</v>
      </c>
      <c r="J139" s="213">
        <v>0.58333333333333337</v>
      </c>
      <c r="K139" s="213">
        <v>0.75</v>
      </c>
      <c r="L139" s="212"/>
      <c r="M139" s="211"/>
      <c r="N139" s="211" t="s">
        <v>142</v>
      </c>
      <c r="O139" s="211" t="s">
        <v>136</v>
      </c>
      <c r="P139" s="211" t="s">
        <v>151</v>
      </c>
      <c r="Q139" s="210" t="s">
        <v>56</v>
      </c>
      <c r="R139" s="209">
        <v>89.3</v>
      </c>
      <c r="S139" s="208">
        <f>R139*AE1</f>
        <v>111.625</v>
      </c>
      <c r="T139" s="208">
        <v>169</v>
      </c>
      <c r="U139" s="207">
        <f>((T139-S139)/T139)</f>
        <v>0.33949704142011833</v>
      </c>
      <c r="V139" s="207">
        <f>((T139-S139)/S139)</f>
        <v>0.51399776035834266</v>
      </c>
      <c r="W139" s="206" t="s">
        <v>159</v>
      </c>
      <c r="X139" s="224" t="s">
        <v>487</v>
      </c>
      <c r="Y139" s="204" t="s">
        <v>153</v>
      </c>
      <c r="Z139" s="204" t="s">
        <v>61</v>
      </c>
      <c r="AA139" s="203" t="s">
        <v>316</v>
      </c>
      <c r="AB139" s="223" t="s">
        <v>58</v>
      </c>
      <c r="AC139" s="202"/>
      <c r="AD139" s="202"/>
    </row>
    <row r="140" spans="1:30" s="163" customFormat="1" ht="17.25" x14ac:dyDescent="0.25">
      <c r="A140" s="248" t="s">
        <v>407</v>
      </c>
      <c r="B140" s="220">
        <v>44705</v>
      </c>
      <c r="C140" s="219">
        <v>44705</v>
      </c>
      <c r="D140" s="218"/>
      <c r="E140" s="222" t="s">
        <v>65</v>
      </c>
      <c r="F140" s="216" t="s">
        <v>33</v>
      </c>
      <c r="G140" s="215"/>
      <c r="H140" s="214"/>
      <c r="I140" s="214"/>
      <c r="J140" s="213"/>
      <c r="K140" s="213"/>
      <c r="L140" s="212">
        <v>0.29166666666666669</v>
      </c>
      <c r="M140" s="211">
        <v>0.41666666666666669</v>
      </c>
      <c r="N140" s="211" t="s">
        <v>142</v>
      </c>
      <c r="O140" s="211"/>
      <c r="P140" s="211"/>
      <c r="Q140" s="210"/>
      <c r="R140" s="209"/>
      <c r="S140" s="208"/>
      <c r="T140" s="208"/>
      <c r="U140" s="207"/>
      <c r="V140" s="207"/>
      <c r="W140" s="206" t="s">
        <v>48</v>
      </c>
      <c r="X140" s="211"/>
      <c r="Y140" s="204" t="s">
        <v>29</v>
      </c>
      <c r="Z140" s="204" t="s">
        <v>61</v>
      </c>
      <c r="AA140" s="203" t="s">
        <v>316</v>
      </c>
      <c r="AB140" s="223" t="s">
        <v>58</v>
      </c>
      <c r="AC140" s="202"/>
      <c r="AD140" s="202"/>
    </row>
    <row r="141" spans="1:30" s="163" customFormat="1" ht="15" x14ac:dyDescent="0.25">
      <c r="A141" s="248" t="s">
        <v>407</v>
      </c>
      <c r="B141" s="220">
        <v>44705</v>
      </c>
      <c r="C141" s="219"/>
      <c r="D141" s="218" t="s">
        <v>488</v>
      </c>
      <c r="E141" s="217" t="s">
        <v>186</v>
      </c>
      <c r="F141" s="216"/>
      <c r="G141" s="215">
        <v>4</v>
      </c>
      <c r="H141" s="214">
        <v>2</v>
      </c>
      <c r="I141" s="214">
        <v>6</v>
      </c>
      <c r="J141" s="213">
        <v>0.375</v>
      </c>
      <c r="K141" s="213">
        <v>0.54166666666666663</v>
      </c>
      <c r="L141" s="212"/>
      <c r="M141" s="211"/>
      <c r="N141" s="211" t="s">
        <v>142</v>
      </c>
      <c r="O141" s="211" t="s">
        <v>157</v>
      </c>
      <c r="P141" s="211" t="s">
        <v>151</v>
      </c>
      <c r="Q141" s="210" t="s">
        <v>187</v>
      </c>
      <c r="R141" s="209">
        <v>690</v>
      </c>
      <c r="S141" s="208">
        <f>R141*AE1</f>
        <v>862.5</v>
      </c>
      <c r="T141" s="208">
        <v>1399</v>
      </c>
      <c r="U141" s="207">
        <f>((T141-S141)/T141)</f>
        <v>0.38348820586132953</v>
      </c>
      <c r="V141" s="207">
        <f>((T141-S141)/S141)</f>
        <v>0.62202898550724639</v>
      </c>
      <c r="W141" s="206" t="s">
        <v>188</v>
      </c>
      <c r="X141" s="224" t="s">
        <v>189</v>
      </c>
      <c r="Y141" s="204" t="s">
        <v>153</v>
      </c>
      <c r="Z141" s="204" t="s">
        <v>61</v>
      </c>
      <c r="AA141" s="203" t="s">
        <v>316</v>
      </c>
      <c r="AB141" s="223" t="s">
        <v>58</v>
      </c>
      <c r="AC141" s="202"/>
      <c r="AD141" s="202"/>
    </row>
    <row r="142" spans="1:30" s="163" customFormat="1" ht="15" x14ac:dyDescent="0.25">
      <c r="A142" s="248" t="s">
        <v>407</v>
      </c>
      <c r="B142" s="220">
        <v>44705</v>
      </c>
      <c r="C142" s="219"/>
      <c r="D142" s="218" t="s">
        <v>489</v>
      </c>
      <c r="E142" s="217" t="s">
        <v>191</v>
      </c>
      <c r="F142" s="216"/>
      <c r="G142" s="215">
        <v>8</v>
      </c>
      <c r="H142" s="214">
        <v>2</v>
      </c>
      <c r="I142" s="214">
        <v>6</v>
      </c>
      <c r="J142" s="213">
        <v>0.375</v>
      </c>
      <c r="K142" s="213">
        <v>0.70833333333333337</v>
      </c>
      <c r="L142" s="212"/>
      <c r="M142" s="211"/>
      <c r="N142" s="211" t="s">
        <v>142</v>
      </c>
      <c r="O142" s="211" t="s">
        <v>157</v>
      </c>
      <c r="P142" s="211" t="s">
        <v>151</v>
      </c>
      <c r="Q142" s="210" t="s">
        <v>187</v>
      </c>
      <c r="R142" s="209">
        <v>1040</v>
      </c>
      <c r="S142" s="208">
        <f>R142*AE1</f>
        <v>1300</v>
      </c>
      <c r="T142" s="208">
        <v>2099</v>
      </c>
      <c r="U142" s="207">
        <f>((T142-S142)/T142)</f>
        <v>0.38065745593139588</v>
      </c>
      <c r="V142" s="207">
        <f>((T142-S142)/S142)</f>
        <v>0.61461538461538456</v>
      </c>
      <c r="W142" s="206" t="s">
        <v>188</v>
      </c>
      <c r="X142" s="224" t="s">
        <v>189</v>
      </c>
      <c r="Y142" s="204" t="s">
        <v>153</v>
      </c>
      <c r="Z142" s="204" t="s">
        <v>61</v>
      </c>
      <c r="AA142" s="203" t="s">
        <v>316</v>
      </c>
      <c r="AB142" s="223" t="s">
        <v>58</v>
      </c>
      <c r="AC142" s="202"/>
      <c r="AD142" s="202"/>
    </row>
    <row r="143" spans="1:30" s="163" customFormat="1" ht="18.75" x14ac:dyDescent="0.25">
      <c r="A143" s="164" t="s">
        <v>490</v>
      </c>
      <c r="B143" s="165">
        <v>44705</v>
      </c>
      <c r="C143" s="166">
        <v>44705</v>
      </c>
      <c r="D143" s="167"/>
      <c r="E143" s="168" t="s">
        <v>491</v>
      </c>
      <c r="F143" s="169"/>
      <c r="G143" s="170"/>
      <c r="H143" s="170"/>
      <c r="I143" s="170"/>
      <c r="J143" s="171"/>
      <c r="K143" s="171"/>
      <c r="L143" s="172"/>
      <c r="M143" s="173"/>
      <c r="N143" s="173"/>
      <c r="O143" s="173"/>
      <c r="P143" s="173"/>
      <c r="Q143" s="174"/>
      <c r="R143" s="175"/>
      <c r="S143" s="176"/>
      <c r="T143" s="176"/>
      <c r="U143" s="177"/>
      <c r="V143" s="177"/>
      <c r="W143" s="164" t="s">
        <v>28</v>
      </c>
      <c r="X143" s="164"/>
      <c r="Y143" s="226" t="s">
        <v>29</v>
      </c>
      <c r="Z143" s="178"/>
      <c r="AA143" s="178"/>
      <c r="AB143" s="178"/>
      <c r="AC143" s="179"/>
      <c r="AD143" s="179"/>
    </row>
    <row r="144" spans="1:30" s="163" customFormat="1" ht="17.25" x14ac:dyDescent="0.25">
      <c r="A144" s="248" t="s">
        <v>407</v>
      </c>
      <c r="B144" s="220">
        <v>44705</v>
      </c>
      <c r="C144" s="219">
        <v>44705</v>
      </c>
      <c r="D144" s="218"/>
      <c r="E144" s="222" t="s">
        <v>65</v>
      </c>
      <c r="F144" s="216" t="s">
        <v>33</v>
      </c>
      <c r="G144" s="215"/>
      <c r="H144" s="214"/>
      <c r="I144" s="214"/>
      <c r="J144" s="213"/>
      <c r="K144" s="213"/>
      <c r="L144" s="212">
        <v>0.33333333333333331</v>
      </c>
      <c r="M144" s="211">
        <v>0.75</v>
      </c>
      <c r="N144" s="211"/>
      <c r="O144" s="211"/>
      <c r="P144" s="211"/>
      <c r="Q144" s="210"/>
      <c r="R144" s="209"/>
      <c r="S144" s="208"/>
      <c r="T144" s="208"/>
      <c r="U144" s="207"/>
      <c r="V144" s="207"/>
      <c r="W144" s="206" t="s">
        <v>48</v>
      </c>
      <c r="X144" s="206"/>
      <c r="Y144" s="204" t="s">
        <v>29</v>
      </c>
      <c r="Z144" s="204" t="s">
        <v>61</v>
      </c>
      <c r="AA144" s="203" t="s">
        <v>492</v>
      </c>
      <c r="AB144" s="223" t="s">
        <v>58</v>
      </c>
      <c r="AC144" s="202"/>
      <c r="AD144" s="202"/>
    </row>
    <row r="145" spans="1:30" s="163" customFormat="1" ht="17.25" x14ac:dyDescent="0.25">
      <c r="A145" s="221" t="s">
        <v>490</v>
      </c>
      <c r="B145" s="220">
        <v>44706</v>
      </c>
      <c r="C145" s="219">
        <v>44706</v>
      </c>
      <c r="D145" s="218"/>
      <c r="E145" s="222" t="s">
        <v>59</v>
      </c>
      <c r="F145" s="216" t="s">
        <v>39</v>
      </c>
      <c r="G145" s="215"/>
      <c r="H145" s="214"/>
      <c r="I145" s="214"/>
      <c r="J145" s="213"/>
      <c r="K145" s="213"/>
      <c r="L145" s="212">
        <v>0.33333333333333331</v>
      </c>
      <c r="M145" s="211">
        <v>0.79166666666666663</v>
      </c>
      <c r="N145" s="211"/>
      <c r="O145" s="211"/>
      <c r="P145" s="211"/>
      <c r="Q145" s="210"/>
      <c r="R145" s="209"/>
      <c r="S145" s="208"/>
      <c r="T145" s="208"/>
      <c r="U145" s="207"/>
      <c r="V145" s="207"/>
      <c r="W145" s="206" t="s">
        <v>48</v>
      </c>
      <c r="X145" s="206"/>
      <c r="Y145" s="204" t="s">
        <v>29</v>
      </c>
      <c r="Z145" s="204" t="s">
        <v>61</v>
      </c>
      <c r="AA145" s="203" t="s">
        <v>492</v>
      </c>
      <c r="AB145" s="223" t="s">
        <v>58</v>
      </c>
      <c r="AC145" s="202"/>
      <c r="AD145" s="202"/>
    </row>
    <row r="146" spans="1:30" s="227" customFormat="1" ht="15" x14ac:dyDescent="0.25">
      <c r="A146" s="247" t="s">
        <v>490</v>
      </c>
      <c r="B146" s="246">
        <v>44706</v>
      </c>
      <c r="C146" s="245"/>
      <c r="D146" s="233" t="s">
        <v>493</v>
      </c>
      <c r="E146" s="244" t="s">
        <v>494</v>
      </c>
      <c r="F146" s="243"/>
      <c r="G146" s="242">
        <v>6</v>
      </c>
      <c r="H146" s="241">
        <v>120</v>
      </c>
      <c r="I146" s="241">
        <v>200</v>
      </c>
      <c r="J146" s="240">
        <v>0.5</v>
      </c>
      <c r="K146" s="240">
        <v>0.75</v>
      </c>
      <c r="L146" s="239"/>
      <c r="M146" s="238"/>
      <c r="N146" s="238"/>
      <c r="O146" s="238" t="s">
        <v>57</v>
      </c>
      <c r="P146" s="238" t="s">
        <v>151</v>
      </c>
      <c r="Q146" s="237" t="s">
        <v>495</v>
      </c>
      <c r="R146" s="236">
        <f>(57500+23000)/120</f>
        <v>670.83333333333337</v>
      </c>
      <c r="S146" s="235">
        <f>R146*AE1</f>
        <v>838.54166666666674</v>
      </c>
      <c r="T146" s="235">
        <v>1199</v>
      </c>
      <c r="U146" s="234">
        <f>((T146-S146)/T146)</f>
        <v>0.30063247150403105</v>
      </c>
      <c r="V146" s="234">
        <f>((T146-S146)/S146)</f>
        <v>0.42986335403726694</v>
      </c>
      <c r="W146" s="233" t="s">
        <v>159</v>
      </c>
      <c r="X146" s="232" t="s">
        <v>496</v>
      </c>
      <c r="Y146" s="231" t="s">
        <v>153</v>
      </c>
      <c r="Z146" s="231" t="s">
        <v>61</v>
      </c>
      <c r="AA146" s="230" t="s">
        <v>492</v>
      </c>
      <c r="AB146" s="229" t="s">
        <v>58</v>
      </c>
      <c r="AC146" s="228"/>
      <c r="AD146" s="228"/>
    </row>
    <row r="147" spans="1:30" s="163" customFormat="1" ht="17.25" x14ac:dyDescent="0.25">
      <c r="A147" s="221" t="s">
        <v>490</v>
      </c>
      <c r="B147" s="220">
        <v>44707</v>
      </c>
      <c r="C147" s="219">
        <v>44707</v>
      </c>
      <c r="D147" s="218"/>
      <c r="E147" s="222" t="s">
        <v>374</v>
      </c>
      <c r="F147" s="216" t="s">
        <v>33</v>
      </c>
      <c r="G147" s="215"/>
      <c r="H147" s="214"/>
      <c r="I147" s="214"/>
      <c r="J147" s="213"/>
      <c r="K147" s="213"/>
      <c r="L147" s="212">
        <v>0.33333333333333331</v>
      </c>
      <c r="M147" s="211">
        <v>0.99930555555555556</v>
      </c>
      <c r="N147" s="211"/>
      <c r="O147" s="211"/>
      <c r="P147" s="211"/>
      <c r="Q147" s="210"/>
      <c r="R147" s="209"/>
      <c r="S147" s="208"/>
      <c r="T147" s="208"/>
      <c r="U147" s="207"/>
      <c r="V147" s="207"/>
      <c r="W147" s="206" t="s">
        <v>48</v>
      </c>
      <c r="X147" s="206"/>
      <c r="Y147" s="204" t="s">
        <v>29</v>
      </c>
      <c r="Z147" s="204" t="s">
        <v>358</v>
      </c>
      <c r="AA147" s="203" t="s">
        <v>375</v>
      </c>
      <c r="AB147" s="223" t="s">
        <v>376</v>
      </c>
      <c r="AC147" s="202" t="s">
        <v>63</v>
      </c>
      <c r="AD147" s="202"/>
    </row>
    <row r="148" spans="1:30" s="163" customFormat="1" ht="15" x14ac:dyDescent="0.25">
      <c r="A148" s="221" t="s">
        <v>490</v>
      </c>
      <c r="B148" s="220">
        <v>44707</v>
      </c>
      <c r="C148" s="219"/>
      <c r="D148" s="218" t="s">
        <v>497</v>
      </c>
      <c r="E148" s="217" t="s">
        <v>498</v>
      </c>
      <c r="F148" s="216"/>
      <c r="G148" s="215">
        <v>48</v>
      </c>
      <c r="H148" s="214">
        <v>2</v>
      </c>
      <c r="I148" s="214">
        <v>16</v>
      </c>
      <c r="J148" s="213">
        <v>0.35416666666666669</v>
      </c>
      <c r="K148" s="213">
        <v>0.84375</v>
      </c>
      <c r="L148" s="212"/>
      <c r="M148" s="211"/>
      <c r="N148" s="211"/>
      <c r="O148" s="211" t="s">
        <v>150</v>
      </c>
      <c r="P148" s="211"/>
      <c r="Q148" s="210"/>
      <c r="R148" s="209"/>
      <c r="S148" s="208"/>
      <c r="T148" s="208"/>
      <c r="U148" s="207" t="e">
        <f>((T148-S148)/T148)</f>
        <v>#DIV/0!</v>
      </c>
      <c r="V148" s="207" t="e">
        <f>((T148-S148)/S148)</f>
        <v>#DIV/0!</v>
      </c>
      <c r="W148" s="206" t="s">
        <v>499</v>
      </c>
      <c r="X148" s="224"/>
      <c r="Y148" s="204" t="s">
        <v>29</v>
      </c>
      <c r="Z148" s="204" t="s">
        <v>358</v>
      </c>
      <c r="AA148" s="203" t="s">
        <v>375</v>
      </c>
      <c r="AB148" s="223" t="s">
        <v>376</v>
      </c>
      <c r="AC148" s="202" t="s">
        <v>63</v>
      </c>
      <c r="AD148" s="202"/>
    </row>
    <row r="149" spans="1:30" s="163" customFormat="1" ht="15" x14ac:dyDescent="0.25">
      <c r="A149" s="221" t="s">
        <v>490</v>
      </c>
      <c r="B149" s="220">
        <v>44707</v>
      </c>
      <c r="C149" s="219"/>
      <c r="D149" s="218" t="s">
        <v>500</v>
      </c>
      <c r="E149" s="217" t="s">
        <v>501</v>
      </c>
      <c r="F149" s="216"/>
      <c r="G149" s="215">
        <v>9</v>
      </c>
      <c r="H149" s="214">
        <v>10</v>
      </c>
      <c r="I149" s="214">
        <v>100</v>
      </c>
      <c r="J149" s="213">
        <v>0.35416666666666669</v>
      </c>
      <c r="K149" s="213">
        <v>0.72916666666666663</v>
      </c>
      <c r="L149" s="212"/>
      <c r="M149" s="211"/>
      <c r="N149" s="211"/>
      <c r="O149" s="211" t="s">
        <v>57</v>
      </c>
      <c r="P149" s="211" t="s">
        <v>151</v>
      </c>
      <c r="Q149" s="210" t="s">
        <v>68</v>
      </c>
      <c r="R149" s="209">
        <v>190.3</v>
      </c>
      <c r="S149" s="208">
        <f>R149*AE1</f>
        <v>237.875</v>
      </c>
      <c r="T149" s="208">
        <v>339</v>
      </c>
      <c r="U149" s="207">
        <f>((T149-S149)/T149)</f>
        <v>0.29830383480825956</v>
      </c>
      <c r="V149" s="207">
        <f>((T149-S149)/S149)</f>
        <v>0.4251182343667893</v>
      </c>
      <c r="W149" s="206" t="s">
        <v>159</v>
      </c>
      <c r="X149" s="224" t="s">
        <v>502</v>
      </c>
      <c r="Y149" s="204" t="s">
        <v>153</v>
      </c>
      <c r="Z149" s="204" t="s">
        <v>358</v>
      </c>
      <c r="AA149" s="203" t="s">
        <v>375</v>
      </c>
      <c r="AB149" s="223" t="s">
        <v>376</v>
      </c>
      <c r="AC149" s="202" t="s">
        <v>63</v>
      </c>
      <c r="AD149" s="202"/>
    </row>
    <row r="150" spans="1:30" s="163" customFormat="1" ht="15" x14ac:dyDescent="0.25">
      <c r="A150" s="221" t="s">
        <v>490</v>
      </c>
      <c r="B150" s="220">
        <v>44707</v>
      </c>
      <c r="C150" s="219"/>
      <c r="D150" s="218" t="s">
        <v>503</v>
      </c>
      <c r="E150" s="217" t="s">
        <v>504</v>
      </c>
      <c r="F150" s="216"/>
      <c r="G150" s="215">
        <v>4.5</v>
      </c>
      <c r="H150" s="214">
        <v>2</v>
      </c>
      <c r="I150" s="214">
        <v>20</v>
      </c>
      <c r="J150" s="213">
        <v>0.35416666666666669</v>
      </c>
      <c r="K150" s="213">
        <v>0.54166666666666663</v>
      </c>
      <c r="L150" s="212"/>
      <c r="M150" s="211"/>
      <c r="N150" s="211"/>
      <c r="O150" s="211" t="s">
        <v>157</v>
      </c>
      <c r="P150" s="211" t="s">
        <v>151</v>
      </c>
      <c r="Q150" s="210" t="s">
        <v>68</v>
      </c>
      <c r="R150" s="209">
        <v>108.6</v>
      </c>
      <c r="S150" s="208">
        <f>R150*AE1</f>
        <v>135.75</v>
      </c>
      <c r="T150" s="208">
        <v>199</v>
      </c>
      <c r="U150" s="207">
        <f>((T150-S150)/T150)</f>
        <v>0.31783919597989951</v>
      </c>
      <c r="V150" s="207">
        <f>((T150-S150)/S150)</f>
        <v>0.46593001841620624</v>
      </c>
      <c r="W150" s="206" t="s">
        <v>159</v>
      </c>
      <c r="X150" s="224" t="s">
        <v>505</v>
      </c>
      <c r="Y150" s="204" t="s">
        <v>153</v>
      </c>
      <c r="Z150" s="204" t="s">
        <v>358</v>
      </c>
      <c r="AA150" s="203" t="s">
        <v>375</v>
      </c>
      <c r="AB150" s="223" t="s">
        <v>376</v>
      </c>
      <c r="AC150" s="202" t="s">
        <v>63</v>
      </c>
      <c r="AD150" s="202"/>
    </row>
    <row r="151" spans="1:30" s="163" customFormat="1" ht="17.25" x14ac:dyDescent="0.25">
      <c r="A151" s="221" t="s">
        <v>490</v>
      </c>
      <c r="B151" s="220">
        <v>44708</v>
      </c>
      <c r="C151" s="219">
        <v>44708</v>
      </c>
      <c r="D151" s="218"/>
      <c r="E151" s="222" t="s">
        <v>506</v>
      </c>
      <c r="F151" s="216" t="s">
        <v>39</v>
      </c>
      <c r="G151" s="215"/>
      <c r="H151" s="214"/>
      <c r="I151" s="214"/>
      <c r="J151" s="213"/>
      <c r="K151" s="213"/>
      <c r="L151" s="212">
        <v>0.33333333333333331</v>
      </c>
      <c r="M151" s="211">
        <v>0.95833333333333337</v>
      </c>
      <c r="N151" s="211"/>
      <c r="O151" s="211"/>
      <c r="P151" s="211"/>
      <c r="Q151" s="210"/>
      <c r="R151" s="209"/>
      <c r="S151" s="208"/>
      <c r="T151" s="208"/>
      <c r="U151" s="207"/>
      <c r="V151" s="207"/>
      <c r="W151" s="206" t="s">
        <v>48</v>
      </c>
      <c r="X151" s="206"/>
      <c r="Y151" s="204" t="s">
        <v>29</v>
      </c>
      <c r="Z151" s="204" t="s">
        <v>358</v>
      </c>
      <c r="AA151" s="203" t="s">
        <v>375</v>
      </c>
      <c r="AB151" s="223" t="s">
        <v>376</v>
      </c>
      <c r="AC151" s="202" t="s">
        <v>63</v>
      </c>
      <c r="AD151" s="202"/>
    </row>
    <row r="152" spans="1:30" s="163" customFormat="1" ht="15" x14ac:dyDescent="0.25">
      <c r="A152" s="221" t="s">
        <v>490</v>
      </c>
      <c r="B152" s="220">
        <v>44708</v>
      </c>
      <c r="C152" s="219"/>
      <c r="D152" s="218" t="s">
        <v>507</v>
      </c>
      <c r="E152" s="217" t="s">
        <v>508</v>
      </c>
      <c r="F152" s="216"/>
      <c r="G152" s="215">
        <v>4.5</v>
      </c>
      <c r="H152" s="214">
        <v>2</v>
      </c>
      <c r="I152" s="214">
        <v>24</v>
      </c>
      <c r="J152" s="213">
        <v>0.35416666666666669</v>
      </c>
      <c r="K152" s="213">
        <v>0.54166666666666663</v>
      </c>
      <c r="L152" s="212"/>
      <c r="M152" s="211"/>
      <c r="N152" s="211"/>
      <c r="O152" s="211" t="s">
        <v>136</v>
      </c>
      <c r="P152" s="211" t="s">
        <v>158</v>
      </c>
      <c r="Q152" s="210" t="s">
        <v>68</v>
      </c>
      <c r="R152" s="209">
        <v>197</v>
      </c>
      <c r="S152" s="208">
        <f>R152*AE1</f>
        <v>246.25</v>
      </c>
      <c r="T152" s="208">
        <v>359</v>
      </c>
      <c r="U152" s="207">
        <f>((T152-S152)/T152)</f>
        <v>0.314066852367688</v>
      </c>
      <c r="V152" s="207">
        <f>((T152-S152)/S152)</f>
        <v>0.45786802030456852</v>
      </c>
      <c r="W152" s="206" t="s">
        <v>159</v>
      </c>
      <c r="X152" s="224" t="s">
        <v>509</v>
      </c>
      <c r="Y152" s="204" t="s">
        <v>153</v>
      </c>
      <c r="Z152" s="204" t="s">
        <v>358</v>
      </c>
      <c r="AA152" s="203" t="s">
        <v>375</v>
      </c>
      <c r="AB152" s="223" t="s">
        <v>376</v>
      </c>
      <c r="AC152" s="202" t="s">
        <v>63</v>
      </c>
      <c r="AD152" s="202"/>
    </row>
    <row r="153" spans="1:30" s="201" customFormat="1" ht="15" x14ac:dyDescent="0.25">
      <c r="A153" s="180" t="s">
        <v>490</v>
      </c>
      <c r="B153" s="181">
        <v>44708</v>
      </c>
      <c r="C153" s="182"/>
      <c r="D153" s="183" t="s">
        <v>510</v>
      </c>
      <c r="E153" s="184" t="s">
        <v>511</v>
      </c>
      <c r="F153" s="185"/>
      <c r="G153" s="186">
        <v>12.2</v>
      </c>
      <c r="H153" s="187">
        <v>2</v>
      </c>
      <c r="I153" s="187">
        <v>20</v>
      </c>
      <c r="J153" s="188">
        <v>0.35416666666666669</v>
      </c>
      <c r="K153" s="188">
        <v>0.86458333333333337</v>
      </c>
      <c r="L153" s="189"/>
      <c r="M153" s="190"/>
      <c r="N153" s="190"/>
      <c r="O153" s="190" t="s">
        <v>157</v>
      </c>
      <c r="P153" s="190" t="s">
        <v>151</v>
      </c>
      <c r="Q153" s="191" t="s">
        <v>167</v>
      </c>
      <c r="R153" s="192">
        <v>557.6</v>
      </c>
      <c r="S153" s="193">
        <f>R153*AE1</f>
        <v>697</v>
      </c>
      <c r="T153" s="193">
        <v>999</v>
      </c>
      <c r="U153" s="194">
        <f>((T153-S153)/T153)</f>
        <v>0.30230230230230232</v>
      </c>
      <c r="V153" s="194">
        <f>((T153-S153)/S153)</f>
        <v>0.43328550932568149</v>
      </c>
      <c r="W153" s="195" t="s">
        <v>159</v>
      </c>
      <c r="X153" s="196" t="s">
        <v>512</v>
      </c>
      <c r="Y153" s="197" t="s">
        <v>153</v>
      </c>
      <c r="Z153" s="197" t="s">
        <v>358</v>
      </c>
      <c r="AA153" s="198" t="s">
        <v>375</v>
      </c>
      <c r="AB153" s="199" t="s">
        <v>376</v>
      </c>
      <c r="AC153" s="200" t="s">
        <v>63</v>
      </c>
      <c r="AD153" s="200"/>
    </row>
    <row r="154" spans="1:30" s="163" customFormat="1" ht="17.25" x14ac:dyDescent="0.25">
      <c r="A154" s="221" t="s">
        <v>490</v>
      </c>
      <c r="B154" s="220">
        <v>44709</v>
      </c>
      <c r="C154" s="219">
        <v>44709</v>
      </c>
      <c r="D154" s="218"/>
      <c r="E154" s="222" t="s">
        <v>62</v>
      </c>
      <c r="F154" s="216" t="s">
        <v>39</v>
      </c>
      <c r="G154" s="215"/>
      <c r="H154" s="214"/>
      <c r="I154" s="214"/>
      <c r="J154" s="213"/>
      <c r="K154" s="213"/>
      <c r="L154" s="212">
        <v>0.33333333333333331</v>
      </c>
      <c r="M154" s="211">
        <v>0.95833333333333337</v>
      </c>
      <c r="N154" s="211"/>
      <c r="O154" s="211"/>
      <c r="P154" s="211"/>
      <c r="Q154" s="210"/>
      <c r="R154" s="209"/>
      <c r="S154" s="208"/>
      <c r="T154" s="208"/>
      <c r="U154" s="207"/>
      <c r="V154" s="207"/>
      <c r="W154" s="206" t="s">
        <v>48</v>
      </c>
      <c r="X154" s="206"/>
      <c r="Y154" s="204" t="s">
        <v>29</v>
      </c>
      <c r="Z154" s="204" t="s">
        <v>358</v>
      </c>
      <c r="AA154" s="203" t="s">
        <v>375</v>
      </c>
      <c r="AB154" s="223" t="s">
        <v>376</v>
      </c>
      <c r="AC154" s="202" t="s">
        <v>63</v>
      </c>
      <c r="AD154" s="202"/>
    </row>
    <row r="155" spans="1:30" s="163" customFormat="1" ht="15" x14ac:dyDescent="0.25">
      <c r="A155" s="221" t="s">
        <v>490</v>
      </c>
      <c r="B155" s="220">
        <v>44709</v>
      </c>
      <c r="C155" s="219"/>
      <c r="D155" s="218" t="s">
        <v>513</v>
      </c>
      <c r="E155" s="217" t="s">
        <v>514</v>
      </c>
      <c r="F155" s="216"/>
      <c r="G155" s="215">
        <v>4.5</v>
      </c>
      <c r="H155" s="214">
        <v>2</v>
      </c>
      <c r="I155" s="214">
        <v>60</v>
      </c>
      <c r="J155" s="213">
        <v>0.375</v>
      </c>
      <c r="K155" s="213">
        <v>0.5625</v>
      </c>
      <c r="L155" s="212"/>
      <c r="M155" s="211"/>
      <c r="N155" s="211"/>
      <c r="O155" s="211" t="s">
        <v>157</v>
      </c>
      <c r="P155" s="211" t="s">
        <v>151</v>
      </c>
      <c r="Q155" s="210" t="s">
        <v>38</v>
      </c>
      <c r="R155" s="209">
        <v>124.2</v>
      </c>
      <c r="S155" s="208">
        <f>R155*AE1</f>
        <v>155.25</v>
      </c>
      <c r="T155" s="208">
        <v>229</v>
      </c>
      <c r="U155" s="207">
        <f>((T155-S155)/T155)</f>
        <v>0.32205240174672489</v>
      </c>
      <c r="V155" s="207">
        <f>((T155-S155)/S155)</f>
        <v>0.4750402576489533</v>
      </c>
      <c r="W155" s="206" t="s">
        <v>159</v>
      </c>
      <c r="X155" s="224" t="s">
        <v>515</v>
      </c>
      <c r="Y155" s="204" t="s">
        <v>153</v>
      </c>
      <c r="Z155" s="204" t="s">
        <v>358</v>
      </c>
      <c r="AA155" s="203" t="s">
        <v>375</v>
      </c>
      <c r="AB155" s="223" t="s">
        <v>376</v>
      </c>
      <c r="AC155" s="202" t="s">
        <v>63</v>
      </c>
      <c r="AD155" s="202"/>
    </row>
    <row r="156" spans="1:30" s="163" customFormat="1" ht="15" x14ac:dyDescent="0.25">
      <c r="A156" s="221" t="s">
        <v>490</v>
      </c>
      <c r="B156" s="220">
        <v>44709</v>
      </c>
      <c r="C156" s="219"/>
      <c r="D156" s="218" t="s">
        <v>516</v>
      </c>
      <c r="E156" s="217" t="s">
        <v>372</v>
      </c>
      <c r="F156" s="216"/>
      <c r="G156" s="215">
        <v>4</v>
      </c>
      <c r="H156" s="214">
        <v>4</v>
      </c>
      <c r="I156" s="214">
        <v>100</v>
      </c>
      <c r="J156" s="213">
        <v>0.35416666666666669</v>
      </c>
      <c r="K156" s="213">
        <v>0.52083333333333337</v>
      </c>
      <c r="L156" s="212"/>
      <c r="M156" s="211"/>
      <c r="N156" s="211"/>
      <c r="O156" s="211" t="s">
        <v>136</v>
      </c>
      <c r="P156" s="211" t="s">
        <v>180</v>
      </c>
      <c r="Q156" s="210" t="s">
        <v>167</v>
      </c>
      <c r="R156" s="209">
        <v>120.4</v>
      </c>
      <c r="S156" s="208">
        <f>R156*AE1</f>
        <v>150.5</v>
      </c>
      <c r="T156" s="208">
        <v>219</v>
      </c>
      <c r="U156" s="207">
        <f>((T156-S156)/T156)</f>
        <v>0.31278538812785389</v>
      </c>
      <c r="V156" s="207">
        <f>((T156-S156)/S156)</f>
        <v>0.45514950166112955</v>
      </c>
      <c r="W156" s="206" t="s">
        <v>159</v>
      </c>
      <c r="X156" s="224" t="s">
        <v>517</v>
      </c>
      <c r="Y156" s="204" t="s">
        <v>153</v>
      </c>
      <c r="Z156" s="204" t="s">
        <v>358</v>
      </c>
      <c r="AA156" s="203" t="s">
        <v>375</v>
      </c>
      <c r="AB156" s="223" t="s">
        <v>376</v>
      </c>
      <c r="AC156" s="202" t="s">
        <v>63</v>
      </c>
      <c r="AD156" s="202"/>
    </row>
    <row r="157" spans="1:30" s="163" customFormat="1" ht="15" x14ac:dyDescent="0.25">
      <c r="A157" s="221" t="s">
        <v>490</v>
      </c>
      <c r="B157" s="220">
        <v>44709</v>
      </c>
      <c r="C157" s="219"/>
      <c r="D157" s="218" t="s">
        <v>518</v>
      </c>
      <c r="E157" s="217" t="s">
        <v>519</v>
      </c>
      <c r="F157" s="216"/>
      <c r="G157" s="215">
        <v>4</v>
      </c>
      <c r="H157" s="214">
        <v>2</v>
      </c>
      <c r="I157" s="214">
        <v>15</v>
      </c>
      <c r="J157" s="213">
        <v>0.4375</v>
      </c>
      <c r="K157" s="213">
        <v>0.60416666666666663</v>
      </c>
      <c r="L157" s="212"/>
      <c r="M157" s="211"/>
      <c r="N157" s="211"/>
      <c r="O157" s="211" t="s">
        <v>57</v>
      </c>
      <c r="P157" s="211" t="s">
        <v>151</v>
      </c>
      <c r="Q157" s="210" t="s">
        <v>68</v>
      </c>
      <c r="R157" s="209">
        <v>275</v>
      </c>
      <c r="S157" s="208">
        <f>R157*AE1</f>
        <v>343.75</v>
      </c>
      <c r="T157" s="208">
        <v>499</v>
      </c>
      <c r="U157" s="207">
        <f>((T157-S157)/T157)</f>
        <v>0.31112224448897796</v>
      </c>
      <c r="V157" s="207">
        <f>((T157-S157)/S157)</f>
        <v>0.45163636363636361</v>
      </c>
      <c r="W157" s="206" t="s">
        <v>159</v>
      </c>
      <c r="X157" s="224" t="s">
        <v>520</v>
      </c>
      <c r="Y157" s="204" t="s">
        <v>153</v>
      </c>
      <c r="Z157" s="204" t="s">
        <v>358</v>
      </c>
      <c r="AA157" s="203" t="s">
        <v>375</v>
      </c>
      <c r="AB157" s="223" t="s">
        <v>376</v>
      </c>
      <c r="AC157" s="202" t="s">
        <v>63</v>
      </c>
      <c r="AD157" s="202"/>
    </row>
    <row r="158" spans="1:30" s="163" customFormat="1" ht="17.25" x14ac:dyDescent="0.25">
      <c r="A158" s="221" t="s">
        <v>490</v>
      </c>
      <c r="B158" s="220">
        <v>44710</v>
      </c>
      <c r="C158" s="219">
        <v>44710</v>
      </c>
      <c r="D158" s="218"/>
      <c r="E158" s="222" t="s">
        <v>521</v>
      </c>
      <c r="F158" s="216" t="s">
        <v>39</v>
      </c>
      <c r="G158" s="215"/>
      <c r="H158" s="214"/>
      <c r="I158" s="214"/>
      <c r="J158" s="213"/>
      <c r="K158" s="213"/>
      <c r="L158" s="212">
        <v>0.33333333333333331</v>
      </c>
      <c r="M158" s="211">
        <v>0.33333333333333331</v>
      </c>
      <c r="N158" s="211"/>
      <c r="O158" s="211"/>
      <c r="P158" s="211"/>
      <c r="Q158" s="210"/>
      <c r="R158" s="209"/>
      <c r="S158" s="208"/>
      <c r="T158" s="208"/>
      <c r="U158" s="207"/>
      <c r="V158" s="207"/>
      <c r="W158" s="206" t="s">
        <v>48</v>
      </c>
      <c r="X158" s="206"/>
      <c r="Y158" s="204" t="s">
        <v>29</v>
      </c>
      <c r="Z158" s="204" t="s">
        <v>61</v>
      </c>
      <c r="AA158" s="203" t="s">
        <v>492</v>
      </c>
      <c r="AB158" s="223" t="s">
        <v>58</v>
      </c>
      <c r="AC158" s="202"/>
      <c r="AD158" s="202"/>
    </row>
    <row r="159" spans="1:30" s="163" customFormat="1" ht="15" x14ac:dyDescent="0.25">
      <c r="A159" s="221" t="s">
        <v>490</v>
      </c>
      <c r="B159" s="220">
        <v>44710</v>
      </c>
      <c r="C159" s="219"/>
      <c r="D159" s="218" t="s">
        <v>522</v>
      </c>
      <c r="E159" s="217" t="s">
        <v>523</v>
      </c>
      <c r="F159" s="216"/>
      <c r="G159" s="215">
        <v>4</v>
      </c>
      <c r="H159" s="214">
        <v>10</v>
      </c>
      <c r="I159" s="214">
        <v>70</v>
      </c>
      <c r="J159" s="213">
        <v>0.36458333333333331</v>
      </c>
      <c r="K159" s="213">
        <v>0.53125</v>
      </c>
      <c r="L159" s="212"/>
      <c r="M159" s="211"/>
      <c r="N159" s="211"/>
      <c r="O159" s="211" t="s">
        <v>157</v>
      </c>
      <c r="P159" s="211" t="s">
        <v>151</v>
      </c>
      <c r="Q159" s="210" t="s">
        <v>56</v>
      </c>
      <c r="R159" s="209">
        <v>78.5</v>
      </c>
      <c r="S159" s="208">
        <f>R159*AE1</f>
        <v>98.125</v>
      </c>
      <c r="T159" s="208">
        <v>149</v>
      </c>
      <c r="U159" s="207">
        <f>((T159-S159)/T159)</f>
        <v>0.34144295302013422</v>
      </c>
      <c r="V159" s="207">
        <f>((T159-S159)/S159)</f>
        <v>0.51847133757961783</v>
      </c>
      <c r="W159" s="206" t="s">
        <v>159</v>
      </c>
      <c r="X159" s="224" t="s">
        <v>524</v>
      </c>
      <c r="Y159" s="204" t="s">
        <v>153</v>
      </c>
      <c r="Z159" s="204" t="s">
        <v>61</v>
      </c>
      <c r="AA159" s="203" t="s">
        <v>492</v>
      </c>
      <c r="AB159" s="223" t="s">
        <v>58</v>
      </c>
      <c r="AC159" s="202"/>
      <c r="AD159" s="202"/>
    </row>
    <row r="160" spans="1:30" s="163" customFormat="1" ht="15" x14ac:dyDescent="0.25">
      <c r="A160" s="221" t="s">
        <v>490</v>
      </c>
      <c r="B160" s="220">
        <v>44710</v>
      </c>
      <c r="C160" s="219"/>
      <c r="D160" s="218" t="s">
        <v>349</v>
      </c>
      <c r="E160" s="217" t="s">
        <v>350</v>
      </c>
      <c r="F160" s="216"/>
      <c r="G160" s="215">
        <v>4.5</v>
      </c>
      <c r="H160" s="214">
        <v>10</v>
      </c>
      <c r="I160" s="214">
        <v>35</v>
      </c>
      <c r="J160" s="213">
        <v>0.5625</v>
      </c>
      <c r="K160" s="213">
        <v>0.75</v>
      </c>
      <c r="L160" s="212"/>
      <c r="M160" s="211"/>
      <c r="N160" s="211"/>
      <c r="O160" s="211" t="s">
        <v>157</v>
      </c>
      <c r="P160" s="211" t="s">
        <v>151</v>
      </c>
      <c r="Q160" s="210" t="s">
        <v>56</v>
      </c>
      <c r="R160" s="209">
        <v>93.9</v>
      </c>
      <c r="S160" s="208">
        <f>R160*AE1</f>
        <v>117.375</v>
      </c>
      <c r="T160" s="208">
        <v>169</v>
      </c>
      <c r="U160" s="207">
        <f>((T160-S160)/T160)</f>
        <v>0.30547337278106507</v>
      </c>
      <c r="V160" s="207">
        <f>((T160-S160)/S160)</f>
        <v>0.43982960596379128</v>
      </c>
      <c r="W160" s="206" t="s">
        <v>159</v>
      </c>
      <c r="X160" s="224" t="s">
        <v>525</v>
      </c>
      <c r="Y160" s="204" t="s">
        <v>153</v>
      </c>
      <c r="Z160" s="204" t="s">
        <v>61</v>
      </c>
      <c r="AA160" s="203" t="s">
        <v>492</v>
      </c>
      <c r="AB160" s="223" t="s">
        <v>58</v>
      </c>
      <c r="AC160" s="202"/>
      <c r="AD160" s="202"/>
    </row>
    <row r="161" spans="1:30" s="163" customFormat="1" ht="17.25" x14ac:dyDescent="0.25">
      <c r="A161" s="221" t="s">
        <v>490</v>
      </c>
      <c r="B161" s="220">
        <v>44711</v>
      </c>
      <c r="C161" s="219">
        <v>44711</v>
      </c>
      <c r="D161" s="218"/>
      <c r="E161" s="222" t="s">
        <v>526</v>
      </c>
      <c r="F161" s="216" t="s">
        <v>39</v>
      </c>
      <c r="G161" s="215"/>
      <c r="H161" s="214"/>
      <c r="I161" s="214"/>
      <c r="J161" s="213"/>
      <c r="K161" s="213"/>
      <c r="L161" s="212">
        <v>0.5</v>
      </c>
      <c r="M161" s="211">
        <v>0.91666666666666663</v>
      </c>
      <c r="N161" s="211"/>
      <c r="O161" s="211"/>
      <c r="P161" s="211"/>
      <c r="Q161" s="210"/>
      <c r="R161" s="209"/>
      <c r="S161" s="208"/>
      <c r="T161" s="208"/>
      <c r="U161" s="207"/>
      <c r="V161" s="207"/>
      <c r="W161" s="206" t="s">
        <v>48</v>
      </c>
      <c r="X161" s="206"/>
      <c r="Y161" s="204" t="s">
        <v>29</v>
      </c>
      <c r="Z161" s="204" t="s">
        <v>61</v>
      </c>
      <c r="AA161" s="203" t="s">
        <v>492</v>
      </c>
      <c r="AB161" s="223" t="s">
        <v>58</v>
      </c>
      <c r="AC161" s="202"/>
      <c r="AD161" s="202"/>
    </row>
    <row r="162" spans="1:30" s="163" customFormat="1" ht="15" x14ac:dyDescent="0.25">
      <c r="A162" s="221" t="s">
        <v>490</v>
      </c>
      <c r="B162" s="220">
        <v>44711</v>
      </c>
      <c r="C162" s="219"/>
      <c r="D162" s="218" t="s">
        <v>527</v>
      </c>
      <c r="E162" s="217" t="s">
        <v>528</v>
      </c>
      <c r="F162" s="216"/>
      <c r="G162" s="215">
        <v>4.5</v>
      </c>
      <c r="H162" s="214">
        <v>15</v>
      </c>
      <c r="I162" s="214">
        <v>70</v>
      </c>
      <c r="J162" s="213">
        <v>0.58333333333333337</v>
      </c>
      <c r="K162" s="213">
        <v>0.77083333333333337</v>
      </c>
      <c r="L162" s="212"/>
      <c r="M162" s="211"/>
      <c r="N162" s="211"/>
      <c r="O162" s="211" t="s">
        <v>157</v>
      </c>
      <c r="P162" s="211" t="s">
        <v>151</v>
      </c>
      <c r="Q162" s="210" t="s">
        <v>46</v>
      </c>
      <c r="R162" s="209">
        <v>55.9</v>
      </c>
      <c r="S162" s="208">
        <f>R162*AE1</f>
        <v>69.875</v>
      </c>
      <c r="T162" s="208">
        <v>109</v>
      </c>
      <c r="U162" s="207">
        <f t="shared" ref="U162:U168" si="12">((T162-S162)/T162)</f>
        <v>0.35894495412844035</v>
      </c>
      <c r="V162" s="207">
        <f t="shared" ref="V162:V168" si="13">((T162-S162)/S162)</f>
        <v>0.55992844364937389</v>
      </c>
      <c r="W162" s="206" t="s">
        <v>159</v>
      </c>
      <c r="X162" s="224" t="s">
        <v>529</v>
      </c>
      <c r="Y162" s="204" t="s">
        <v>153</v>
      </c>
      <c r="Z162" s="204" t="s">
        <v>61</v>
      </c>
      <c r="AA162" s="203" t="s">
        <v>492</v>
      </c>
      <c r="AB162" s="223" t="s">
        <v>58</v>
      </c>
      <c r="AC162" s="202"/>
      <c r="AD162" s="202"/>
    </row>
    <row r="163" spans="1:30" s="163" customFormat="1" ht="15" x14ac:dyDescent="0.25">
      <c r="A163" s="221" t="s">
        <v>490</v>
      </c>
      <c r="B163" s="220">
        <v>44711</v>
      </c>
      <c r="C163" s="219"/>
      <c r="D163" s="218" t="s">
        <v>530</v>
      </c>
      <c r="E163" s="217" t="s">
        <v>483</v>
      </c>
      <c r="F163" s="216"/>
      <c r="G163" s="215">
        <v>4</v>
      </c>
      <c r="H163" s="214">
        <v>10</v>
      </c>
      <c r="I163" s="214">
        <v>25</v>
      </c>
      <c r="J163" s="213">
        <v>0.58333333333333337</v>
      </c>
      <c r="K163" s="213">
        <v>0.75</v>
      </c>
      <c r="L163" s="212"/>
      <c r="M163" s="211"/>
      <c r="N163" s="211"/>
      <c r="O163" s="211" t="s">
        <v>157</v>
      </c>
      <c r="P163" s="211" t="s">
        <v>158</v>
      </c>
      <c r="Q163" s="210" t="s">
        <v>56</v>
      </c>
      <c r="R163" s="209">
        <v>137.5</v>
      </c>
      <c r="S163" s="208">
        <f>R163*AE1</f>
        <v>171.875</v>
      </c>
      <c r="T163" s="208">
        <v>249</v>
      </c>
      <c r="U163" s="207">
        <f t="shared" si="12"/>
        <v>0.30973895582329319</v>
      </c>
      <c r="V163" s="207">
        <f t="shared" si="13"/>
        <v>0.44872727272727275</v>
      </c>
      <c r="W163" s="206" t="s">
        <v>159</v>
      </c>
      <c r="X163" s="224" t="s">
        <v>531</v>
      </c>
      <c r="Y163" s="204" t="s">
        <v>153</v>
      </c>
      <c r="Z163" s="204" t="s">
        <v>61</v>
      </c>
      <c r="AA163" s="203" t="s">
        <v>492</v>
      </c>
      <c r="AB163" s="223" t="s">
        <v>58</v>
      </c>
      <c r="AC163" s="202"/>
      <c r="AD163" s="202"/>
    </row>
    <row r="164" spans="1:30" s="163" customFormat="1" ht="15" x14ac:dyDescent="0.25">
      <c r="A164" s="221" t="s">
        <v>490</v>
      </c>
      <c r="B164" s="220">
        <v>44711</v>
      </c>
      <c r="C164" s="219"/>
      <c r="D164" s="218" t="s">
        <v>532</v>
      </c>
      <c r="E164" s="217" t="s">
        <v>533</v>
      </c>
      <c r="F164" s="216"/>
      <c r="G164" s="215">
        <v>4.2</v>
      </c>
      <c r="H164" s="214">
        <v>10</v>
      </c>
      <c r="I164" s="214">
        <v>20</v>
      </c>
      <c r="J164" s="213">
        <v>0.55208333333333337</v>
      </c>
      <c r="K164" s="213">
        <v>0.72916666666666663</v>
      </c>
      <c r="L164" s="212"/>
      <c r="M164" s="211"/>
      <c r="N164" s="211"/>
      <c r="O164" s="211" t="s">
        <v>157</v>
      </c>
      <c r="P164" s="211" t="s">
        <v>151</v>
      </c>
      <c r="Q164" s="210" t="s">
        <v>56</v>
      </c>
      <c r="R164" s="209">
        <v>114.8</v>
      </c>
      <c r="S164" s="208">
        <f>R164*AE1</f>
        <v>143.5</v>
      </c>
      <c r="T164" s="208">
        <v>209</v>
      </c>
      <c r="U164" s="207">
        <f t="shared" si="12"/>
        <v>0.3133971291866029</v>
      </c>
      <c r="V164" s="207">
        <f t="shared" si="13"/>
        <v>0.45644599303135891</v>
      </c>
      <c r="W164" s="206" t="s">
        <v>159</v>
      </c>
      <c r="X164" s="224" t="s">
        <v>534</v>
      </c>
      <c r="Y164" s="204" t="s">
        <v>153</v>
      </c>
      <c r="Z164" s="204" t="s">
        <v>61</v>
      </c>
      <c r="AA164" s="203" t="s">
        <v>492</v>
      </c>
      <c r="AB164" s="223" t="s">
        <v>58</v>
      </c>
      <c r="AC164" s="202"/>
      <c r="AD164" s="202"/>
    </row>
    <row r="165" spans="1:30" s="163" customFormat="1" ht="15" x14ac:dyDescent="0.25">
      <c r="A165" s="221" t="s">
        <v>490</v>
      </c>
      <c r="B165" s="220">
        <v>44711</v>
      </c>
      <c r="C165" s="219"/>
      <c r="D165" s="218" t="s">
        <v>535</v>
      </c>
      <c r="E165" s="217" t="s">
        <v>536</v>
      </c>
      <c r="F165" s="216"/>
      <c r="G165" s="215">
        <v>4.8</v>
      </c>
      <c r="H165" s="214">
        <v>2</v>
      </c>
      <c r="I165" s="214">
        <v>6</v>
      </c>
      <c r="J165" s="213">
        <v>0.5625</v>
      </c>
      <c r="K165" s="213">
        <v>0.76041666666666663</v>
      </c>
      <c r="L165" s="212"/>
      <c r="M165" s="211"/>
      <c r="N165" s="211"/>
      <c r="O165" s="211" t="s">
        <v>157</v>
      </c>
      <c r="P165" s="211" t="s">
        <v>180</v>
      </c>
      <c r="Q165" s="210" t="s">
        <v>251</v>
      </c>
      <c r="R165" s="209">
        <v>394</v>
      </c>
      <c r="S165" s="208">
        <f>R165*AE1</f>
        <v>492.5</v>
      </c>
      <c r="T165" s="208">
        <v>699</v>
      </c>
      <c r="U165" s="207">
        <f t="shared" si="12"/>
        <v>0.29542203147353363</v>
      </c>
      <c r="V165" s="207">
        <f t="shared" si="13"/>
        <v>0.41928934010152286</v>
      </c>
      <c r="W165" s="206" t="s">
        <v>159</v>
      </c>
      <c r="X165" s="224" t="s">
        <v>537</v>
      </c>
      <c r="Y165" s="204" t="s">
        <v>153</v>
      </c>
      <c r="Z165" s="204" t="s">
        <v>61</v>
      </c>
      <c r="AA165" s="203" t="s">
        <v>492</v>
      </c>
      <c r="AB165" s="223" t="s">
        <v>58</v>
      </c>
      <c r="AC165" s="202"/>
      <c r="AD165" s="202"/>
    </row>
    <row r="166" spans="1:30" s="163" customFormat="1" ht="15" x14ac:dyDescent="0.25">
      <c r="A166" s="221" t="s">
        <v>490</v>
      </c>
      <c r="B166" s="220">
        <v>44711</v>
      </c>
      <c r="C166" s="219"/>
      <c r="D166" s="218" t="s">
        <v>538</v>
      </c>
      <c r="E166" s="217" t="s">
        <v>539</v>
      </c>
      <c r="F166" s="216"/>
      <c r="G166" s="215">
        <v>4.8</v>
      </c>
      <c r="H166" s="214">
        <v>2</v>
      </c>
      <c r="I166" s="214">
        <v>6</v>
      </c>
      <c r="J166" s="213">
        <v>0.5625</v>
      </c>
      <c r="K166" s="213">
        <v>0.76041666666666663</v>
      </c>
      <c r="L166" s="212"/>
      <c r="M166" s="211"/>
      <c r="N166" s="211"/>
      <c r="O166" s="211" t="s">
        <v>157</v>
      </c>
      <c r="P166" s="211" t="s">
        <v>180</v>
      </c>
      <c r="Q166" s="210" t="s">
        <v>167</v>
      </c>
      <c r="R166" s="209">
        <v>334</v>
      </c>
      <c r="S166" s="208">
        <f>R166*AE1</f>
        <v>417.5</v>
      </c>
      <c r="T166" s="208">
        <v>599</v>
      </c>
      <c r="U166" s="207">
        <f t="shared" si="12"/>
        <v>0.30300500834724542</v>
      </c>
      <c r="V166" s="207">
        <f t="shared" si="13"/>
        <v>0.43473053892215568</v>
      </c>
      <c r="W166" s="206" t="s">
        <v>159</v>
      </c>
      <c r="X166" s="224" t="s">
        <v>537</v>
      </c>
      <c r="Y166" s="204" t="s">
        <v>153</v>
      </c>
      <c r="Z166" s="204" t="s">
        <v>61</v>
      </c>
      <c r="AA166" s="203" t="s">
        <v>492</v>
      </c>
      <c r="AB166" s="223" t="s">
        <v>58</v>
      </c>
      <c r="AC166" s="202"/>
      <c r="AD166" s="202"/>
    </row>
    <row r="167" spans="1:30" s="163" customFormat="1" ht="15" x14ac:dyDescent="0.25">
      <c r="A167" s="221" t="s">
        <v>490</v>
      </c>
      <c r="B167" s="220">
        <v>44711</v>
      </c>
      <c r="C167" s="219"/>
      <c r="D167" s="218" t="s">
        <v>540</v>
      </c>
      <c r="E167" s="217" t="s">
        <v>186</v>
      </c>
      <c r="F167" s="216"/>
      <c r="G167" s="215">
        <v>4</v>
      </c>
      <c r="H167" s="214">
        <v>2</v>
      </c>
      <c r="I167" s="214">
        <v>6</v>
      </c>
      <c r="J167" s="213">
        <v>0.375</v>
      </c>
      <c r="K167" s="213">
        <v>0.54166666666666663</v>
      </c>
      <c r="L167" s="212"/>
      <c r="M167" s="211"/>
      <c r="N167" s="211"/>
      <c r="O167" s="211" t="s">
        <v>157</v>
      </c>
      <c r="P167" s="211" t="s">
        <v>151</v>
      </c>
      <c r="Q167" s="210" t="s">
        <v>187</v>
      </c>
      <c r="R167" s="209">
        <v>690</v>
      </c>
      <c r="S167" s="208">
        <f>R167*AE1</f>
        <v>862.5</v>
      </c>
      <c r="T167" s="208">
        <v>1399</v>
      </c>
      <c r="U167" s="207">
        <f t="shared" si="12"/>
        <v>0.38348820586132953</v>
      </c>
      <c r="V167" s="207">
        <f t="shared" si="13"/>
        <v>0.62202898550724639</v>
      </c>
      <c r="W167" s="206" t="s">
        <v>188</v>
      </c>
      <c r="X167" s="224" t="s">
        <v>189</v>
      </c>
      <c r="Y167" s="204" t="s">
        <v>153</v>
      </c>
      <c r="Z167" s="204" t="s">
        <v>61</v>
      </c>
      <c r="AA167" s="203" t="s">
        <v>492</v>
      </c>
      <c r="AB167" s="223" t="s">
        <v>58</v>
      </c>
      <c r="AC167" s="202"/>
      <c r="AD167" s="202"/>
    </row>
    <row r="168" spans="1:30" s="163" customFormat="1" ht="15" x14ac:dyDescent="0.25">
      <c r="A168" s="221" t="s">
        <v>490</v>
      </c>
      <c r="B168" s="220">
        <v>44711</v>
      </c>
      <c r="C168" s="219"/>
      <c r="D168" s="218" t="s">
        <v>541</v>
      </c>
      <c r="E168" s="217" t="s">
        <v>191</v>
      </c>
      <c r="F168" s="216"/>
      <c r="G168" s="215">
        <v>8</v>
      </c>
      <c r="H168" s="214">
        <v>2</v>
      </c>
      <c r="I168" s="214">
        <v>6</v>
      </c>
      <c r="J168" s="213">
        <v>0.375</v>
      </c>
      <c r="K168" s="213">
        <v>0.70833333333333337</v>
      </c>
      <c r="L168" s="212"/>
      <c r="M168" s="211"/>
      <c r="N168" s="211"/>
      <c r="O168" s="211" t="s">
        <v>157</v>
      </c>
      <c r="P168" s="211" t="s">
        <v>151</v>
      </c>
      <c r="Q168" s="210" t="s">
        <v>187</v>
      </c>
      <c r="R168" s="209">
        <v>1040</v>
      </c>
      <c r="S168" s="208">
        <f>R168*AE1</f>
        <v>1300</v>
      </c>
      <c r="T168" s="208">
        <v>1999</v>
      </c>
      <c r="U168" s="207">
        <f t="shared" si="12"/>
        <v>0.34967483741870936</v>
      </c>
      <c r="V168" s="207">
        <f t="shared" si="13"/>
        <v>0.53769230769230769</v>
      </c>
      <c r="W168" s="206" t="s">
        <v>188</v>
      </c>
      <c r="X168" s="224" t="s">
        <v>192</v>
      </c>
      <c r="Y168" s="204" t="s">
        <v>153</v>
      </c>
      <c r="Z168" s="204" t="s">
        <v>61</v>
      </c>
      <c r="AA168" s="203" t="s">
        <v>492</v>
      </c>
      <c r="AB168" s="223" t="s">
        <v>58</v>
      </c>
      <c r="AC168" s="202"/>
      <c r="AD168" s="202"/>
    </row>
    <row r="169" spans="1:30" s="163" customFormat="1" ht="17.25" x14ac:dyDescent="0.25">
      <c r="A169" s="221" t="s">
        <v>490</v>
      </c>
      <c r="B169" s="220">
        <v>44712</v>
      </c>
      <c r="C169" s="219">
        <v>44712</v>
      </c>
      <c r="D169" s="218"/>
      <c r="E169" s="222" t="s">
        <v>65</v>
      </c>
      <c r="F169" s="216" t="s">
        <v>33</v>
      </c>
      <c r="G169" s="215"/>
      <c r="H169" s="214"/>
      <c r="I169" s="214"/>
      <c r="J169" s="213"/>
      <c r="K169" s="213"/>
      <c r="L169" s="212">
        <v>0.33333333333333331</v>
      </c>
      <c r="M169" s="211">
        <v>0.75</v>
      </c>
      <c r="N169" s="211"/>
      <c r="O169" s="211"/>
      <c r="P169" s="211"/>
      <c r="Q169" s="210"/>
      <c r="R169" s="209"/>
      <c r="S169" s="208"/>
      <c r="T169" s="208"/>
      <c r="U169" s="207"/>
      <c r="V169" s="207"/>
      <c r="W169" s="206" t="s">
        <v>48</v>
      </c>
      <c r="X169" s="206"/>
      <c r="Y169" s="204" t="s">
        <v>29</v>
      </c>
      <c r="Z169" s="204" t="s">
        <v>61</v>
      </c>
      <c r="AA169" s="203" t="s">
        <v>492</v>
      </c>
      <c r="AB169" s="223" t="s">
        <v>58</v>
      </c>
      <c r="AC169" s="202"/>
      <c r="AD169" s="202"/>
    </row>
    <row r="170" spans="1:30" s="163" customFormat="1" ht="18.75" x14ac:dyDescent="0.25">
      <c r="A170" s="164" t="s">
        <v>542</v>
      </c>
      <c r="B170" s="165">
        <v>44712</v>
      </c>
      <c r="C170" s="166">
        <v>44712</v>
      </c>
      <c r="D170" s="167"/>
      <c r="E170" s="168" t="s">
        <v>543</v>
      </c>
      <c r="F170" s="169"/>
      <c r="G170" s="170"/>
      <c r="H170" s="170"/>
      <c r="I170" s="170"/>
      <c r="J170" s="171"/>
      <c r="K170" s="171"/>
      <c r="L170" s="172"/>
      <c r="M170" s="173"/>
      <c r="N170" s="173"/>
      <c r="O170" s="173"/>
      <c r="P170" s="173"/>
      <c r="Q170" s="174"/>
      <c r="R170" s="175"/>
      <c r="S170" s="176"/>
      <c r="T170" s="176"/>
      <c r="U170" s="177"/>
      <c r="V170" s="177"/>
      <c r="W170" s="164" t="s">
        <v>28</v>
      </c>
      <c r="X170" s="164"/>
      <c r="Y170" s="226" t="s">
        <v>29</v>
      </c>
      <c r="Z170" s="178"/>
      <c r="AA170" s="178"/>
      <c r="AB170" s="178"/>
      <c r="AC170" s="179"/>
      <c r="AD170" s="179"/>
    </row>
    <row r="171" spans="1:30" s="163" customFormat="1" ht="17.25" x14ac:dyDescent="0.25">
      <c r="A171" s="221" t="s">
        <v>542</v>
      </c>
      <c r="B171" s="220">
        <v>44712</v>
      </c>
      <c r="C171" s="219">
        <v>44712</v>
      </c>
      <c r="D171" s="218"/>
      <c r="E171" s="222" t="s">
        <v>65</v>
      </c>
      <c r="F171" s="216" t="s">
        <v>33</v>
      </c>
      <c r="G171" s="215"/>
      <c r="H171" s="214"/>
      <c r="I171" s="214"/>
      <c r="J171" s="213"/>
      <c r="K171" s="213"/>
      <c r="L171" s="212">
        <v>0.33333333333333331</v>
      </c>
      <c r="M171" s="211">
        <v>0.75</v>
      </c>
      <c r="N171" s="211" t="s">
        <v>142</v>
      </c>
      <c r="O171" s="211"/>
      <c r="P171" s="211"/>
      <c r="Q171" s="210"/>
      <c r="R171" s="209"/>
      <c r="S171" s="208"/>
      <c r="T171" s="208"/>
      <c r="U171" s="207"/>
      <c r="V171" s="207"/>
      <c r="W171" s="206" t="s">
        <v>48</v>
      </c>
      <c r="X171" s="206"/>
      <c r="Y171" s="204" t="s">
        <v>29</v>
      </c>
      <c r="Z171" s="204" t="s">
        <v>61</v>
      </c>
      <c r="AA171" s="203" t="s">
        <v>316</v>
      </c>
      <c r="AB171" s="223" t="s">
        <v>58</v>
      </c>
      <c r="AC171" s="202"/>
      <c r="AD171" s="202"/>
    </row>
    <row r="172" spans="1:30" s="163" customFormat="1" ht="15" x14ac:dyDescent="0.25">
      <c r="A172" s="221" t="s">
        <v>542</v>
      </c>
      <c r="B172" s="220">
        <v>44712</v>
      </c>
      <c r="C172" s="219"/>
      <c r="D172" s="218" t="s">
        <v>488</v>
      </c>
      <c r="E172" s="217" t="s">
        <v>186</v>
      </c>
      <c r="F172" s="216"/>
      <c r="G172" s="215">
        <v>4</v>
      </c>
      <c r="H172" s="214">
        <v>2</v>
      </c>
      <c r="I172" s="214">
        <v>6</v>
      </c>
      <c r="J172" s="213">
        <v>0.375</v>
      </c>
      <c r="K172" s="213">
        <v>0.54166666666666663</v>
      </c>
      <c r="L172" s="212"/>
      <c r="M172" s="211"/>
      <c r="N172" s="211" t="s">
        <v>142</v>
      </c>
      <c r="O172" s="211" t="s">
        <v>157</v>
      </c>
      <c r="P172" s="211" t="s">
        <v>151</v>
      </c>
      <c r="Q172" s="210" t="s">
        <v>187</v>
      </c>
      <c r="R172" s="209">
        <v>690</v>
      </c>
      <c r="S172" s="208">
        <f>R172*AE1</f>
        <v>862.5</v>
      </c>
      <c r="T172" s="208">
        <v>1399</v>
      </c>
      <c r="U172" s="207">
        <f>((T172-S172)/T172)</f>
        <v>0.38348820586132953</v>
      </c>
      <c r="V172" s="207">
        <f>((T172-S172)/S172)</f>
        <v>0.62202898550724639</v>
      </c>
      <c r="W172" s="206" t="s">
        <v>188</v>
      </c>
      <c r="X172" s="224" t="s">
        <v>189</v>
      </c>
      <c r="Y172" s="204" t="s">
        <v>153</v>
      </c>
      <c r="Z172" s="204" t="s">
        <v>61</v>
      </c>
      <c r="AA172" s="203" t="s">
        <v>316</v>
      </c>
      <c r="AB172" s="223" t="s">
        <v>58</v>
      </c>
      <c r="AC172" s="202"/>
      <c r="AD172" s="202"/>
    </row>
    <row r="173" spans="1:30" s="163" customFormat="1" ht="15" x14ac:dyDescent="0.25">
      <c r="A173" s="221" t="s">
        <v>542</v>
      </c>
      <c r="B173" s="220">
        <v>44712</v>
      </c>
      <c r="C173" s="219"/>
      <c r="D173" s="218" t="s">
        <v>489</v>
      </c>
      <c r="E173" s="217" t="s">
        <v>191</v>
      </c>
      <c r="F173" s="216"/>
      <c r="G173" s="215">
        <v>8</v>
      </c>
      <c r="H173" s="214">
        <v>2</v>
      </c>
      <c r="I173" s="214">
        <v>6</v>
      </c>
      <c r="J173" s="213">
        <v>0.375</v>
      </c>
      <c r="K173" s="213">
        <v>0.70833333333333337</v>
      </c>
      <c r="L173" s="212"/>
      <c r="M173" s="211"/>
      <c r="N173" s="211" t="s">
        <v>142</v>
      </c>
      <c r="O173" s="211" t="s">
        <v>157</v>
      </c>
      <c r="P173" s="211" t="s">
        <v>151</v>
      </c>
      <c r="Q173" s="210" t="s">
        <v>187</v>
      </c>
      <c r="R173" s="209">
        <v>1040</v>
      </c>
      <c r="S173" s="208">
        <f>R173*AE1</f>
        <v>1300</v>
      </c>
      <c r="T173" s="208">
        <v>2099</v>
      </c>
      <c r="U173" s="207">
        <f>((T173-S173)/T173)</f>
        <v>0.38065745593139588</v>
      </c>
      <c r="V173" s="207">
        <f>((T173-S173)/S173)</f>
        <v>0.61461538461538456</v>
      </c>
      <c r="W173" s="206" t="s">
        <v>188</v>
      </c>
      <c r="X173" s="224" t="s">
        <v>192</v>
      </c>
      <c r="Y173" s="204" t="s">
        <v>153</v>
      </c>
      <c r="Z173" s="204" t="s">
        <v>61</v>
      </c>
      <c r="AA173" s="203" t="s">
        <v>316</v>
      </c>
      <c r="AB173" s="223" t="s">
        <v>58</v>
      </c>
      <c r="AC173" s="202"/>
      <c r="AD173" s="202"/>
    </row>
    <row r="174" spans="1:30" s="163" customFormat="1" ht="17.25" x14ac:dyDescent="0.25">
      <c r="A174" s="221" t="s">
        <v>542</v>
      </c>
      <c r="B174" s="220">
        <v>44713</v>
      </c>
      <c r="C174" s="219">
        <v>44713</v>
      </c>
      <c r="D174" s="218"/>
      <c r="E174" s="222" t="s">
        <v>544</v>
      </c>
      <c r="F174" s="216" t="s">
        <v>39</v>
      </c>
      <c r="G174" s="215"/>
      <c r="H174" s="214"/>
      <c r="I174" s="214"/>
      <c r="J174" s="213"/>
      <c r="K174" s="213"/>
      <c r="L174" s="212">
        <v>0.375</v>
      </c>
      <c r="M174" s="211">
        <v>0.83333333333333337</v>
      </c>
      <c r="N174" s="211" t="s">
        <v>142</v>
      </c>
      <c r="O174" s="211"/>
      <c r="P174" s="211"/>
      <c r="Q174" s="210"/>
      <c r="R174" s="209"/>
      <c r="S174" s="208"/>
      <c r="T174" s="208"/>
      <c r="U174" s="207"/>
      <c r="V174" s="207"/>
      <c r="W174" s="206" t="s">
        <v>48</v>
      </c>
      <c r="X174" s="211"/>
      <c r="Y174" s="204" t="s">
        <v>29</v>
      </c>
      <c r="Z174" s="204" t="s">
        <v>61</v>
      </c>
      <c r="AA174" s="203" t="s">
        <v>316</v>
      </c>
      <c r="AB174" s="223" t="s">
        <v>58</v>
      </c>
      <c r="AC174" s="202"/>
      <c r="AD174" s="202"/>
    </row>
    <row r="175" spans="1:30" s="163" customFormat="1" ht="15" x14ac:dyDescent="0.25">
      <c r="A175" s="221" t="s">
        <v>542</v>
      </c>
      <c r="B175" s="220">
        <v>44713</v>
      </c>
      <c r="C175" s="219"/>
      <c r="D175" s="218" t="s">
        <v>545</v>
      </c>
      <c r="E175" s="217" t="s">
        <v>546</v>
      </c>
      <c r="F175" s="216"/>
      <c r="G175" s="215">
        <v>2.5</v>
      </c>
      <c r="H175" s="214">
        <v>10</v>
      </c>
      <c r="I175" s="214">
        <v>20</v>
      </c>
      <c r="J175" s="213">
        <v>0.40625</v>
      </c>
      <c r="K175" s="213">
        <v>0.51041666666666663</v>
      </c>
      <c r="L175" s="212"/>
      <c r="M175" s="211"/>
      <c r="N175" s="211" t="s">
        <v>142</v>
      </c>
      <c r="O175" s="211" t="s">
        <v>136</v>
      </c>
      <c r="P175" s="211" t="s">
        <v>151</v>
      </c>
      <c r="Q175" s="210" t="s">
        <v>56</v>
      </c>
      <c r="R175" s="209">
        <v>55</v>
      </c>
      <c r="S175" s="208">
        <f>R175*AE1</f>
        <v>68.75</v>
      </c>
      <c r="T175" s="208">
        <v>99</v>
      </c>
      <c r="U175" s="207">
        <f t="shared" ref="U175:U180" si="14">((T175-S175)/T175)</f>
        <v>0.30555555555555558</v>
      </c>
      <c r="V175" s="207">
        <f t="shared" ref="V175:V180" si="15">((T175-S175)/S175)</f>
        <v>0.44</v>
      </c>
      <c r="W175" s="206" t="s">
        <v>159</v>
      </c>
      <c r="X175" s="224" t="s">
        <v>547</v>
      </c>
      <c r="Y175" s="204" t="s">
        <v>153</v>
      </c>
      <c r="Z175" s="204" t="s">
        <v>61</v>
      </c>
      <c r="AA175" s="203" t="s">
        <v>316</v>
      </c>
      <c r="AB175" s="223" t="s">
        <v>58</v>
      </c>
      <c r="AC175" s="202"/>
      <c r="AD175" s="202"/>
    </row>
    <row r="176" spans="1:30" s="163" customFormat="1" ht="15" x14ac:dyDescent="0.25">
      <c r="A176" s="221" t="s">
        <v>542</v>
      </c>
      <c r="B176" s="220">
        <v>44713</v>
      </c>
      <c r="C176" s="219"/>
      <c r="D176" s="218" t="s">
        <v>548</v>
      </c>
      <c r="E176" s="217" t="s">
        <v>549</v>
      </c>
      <c r="F176" s="216"/>
      <c r="G176" s="215">
        <v>4.5</v>
      </c>
      <c r="H176" s="214">
        <v>15</v>
      </c>
      <c r="I176" s="214">
        <v>35</v>
      </c>
      <c r="J176" s="213">
        <v>0.58333333333333337</v>
      </c>
      <c r="K176" s="213">
        <v>0.77083333333333337</v>
      </c>
      <c r="L176" s="212"/>
      <c r="M176" s="211"/>
      <c r="N176" s="211" t="s">
        <v>142</v>
      </c>
      <c r="O176" s="211" t="s">
        <v>157</v>
      </c>
      <c r="P176" s="211" t="s">
        <v>151</v>
      </c>
      <c r="Q176" s="210" t="s">
        <v>46</v>
      </c>
      <c r="R176" s="209">
        <v>67</v>
      </c>
      <c r="S176" s="208">
        <f>R176*AE1</f>
        <v>83.75</v>
      </c>
      <c r="T176" s="208">
        <v>129</v>
      </c>
      <c r="U176" s="207">
        <f t="shared" si="14"/>
        <v>0.35077519379844962</v>
      </c>
      <c r="V176" s="207">
        <f t="shared" si="15"/>
        <v>0.54029850746268659</v>
      </c>
      <c r="W176" s="206" t="s">
        <v>159</v>
      </c>
      <c r="X176" s="224" t="s">
        <v>550</v>
      </c>
      <c r="Y176" s="204" t="s">
        <v>153</v>
      </c>
      <c r="Z176" s="204" t="s">
        <v>61</v>
      </c>
      <c r="AA176" s="203" t="s">
        <v>316</v>
      </c>
      <c r="AB176" s="223" t="s">
        <v>58</v>
      </c>
      <c r="AC176" s="202"/>
      <c r="AD176" s="202"/>
    </row>
    <row r="177" spans="1:30" s="163" customFormat="1" ht="15" x14ac:dyDescent="0.25">
      <c r="A177" s="221" t="s">
        <v>542</v>
      </c>
      <c r="B177" s="220">
        <v>44713</v>
      </c>
      <c r="C177" s="219"/>
      <c r="D177" s="218" t="s">
        <v>551</v>
      </c>
      <c r="E177" s="217" t="s">
        <v>552</v>
      </c>
      <c r="F177" s="216"/>
      <c r="G177" s="215">
        <v>7</v>
      </c>
      <c r="H177" s="214">
        <v>15</v>
      </c>
      <c r="I177" s="214">
        <v>70</v>
      </c>
      <c r="J177" s="213">
        <v>0.39583333333333331</v>
      </c>
      <c r="K177" s="213">
        <v>0.6875</v>
      </c>
      <c r="L177" s="212"/>
      <c r="M177" s="211"/>
      <c r="N177" s="211" t="s">
        <v>142</v>
      </c>
      <c r="O177" s="211" t="s">
        <v>57</v>
      </c>
      <c r="P177" s="211" t="s">
        <v>151</v>
      </c>
      <c r="Q177" s="210" t="s">
        <v>46</v>
      </c>
      <c r="R177" s="209">
        <v>129.9</v>
      </c>
      <c r="S177" s="208">
        <f>R177*AE1</f>
        <v>162.375</v>
      </c>
      <c r="T177" s="208">
        <v>239</v>
      </c>
      <c r="U177" s="207">
        <f t="shared" si="14"/>
        <v>0.32060669456066948</v>
      </c>
      <c r="V177" s="207">
        <f t="shared" si="15"/>
        <v>0.4719014626635874</v>
      </c>
      <c r="W177" s="206" t="s">
        <v>159</v>
      </c>
      <c r="X177" s="224" t="s">
        <v>553</v>
      </c>
      <c r="Y177" s="204" t="s">
        <v>153</v>
      </c>
      <c r="Z177" s="204" t="s">
        <v>61</v>
      </c>
      <c r="AA177" s="203" t="s">
        <v>316</v>
      </c>
      <c r="AB177" s="223" t="s">
        <v>58</v>
      </c>
      <c r="AC177" s="202"/>
      <c r="AD177" s="202"/>
    </row>
    <row r="178" spans="1:30" s="163" customFormat="1" ht="15" x14ac:dyDescent="0.25">
      <c r="A178" s="221" t="s">
        <v>542</v>
      </c>
      <c r="B178" s="220">
        <v>44713</v>
      </c>
      <c r="C178" s="219"/>
      <c r="D178" s="218" t="s">
        <v>554</v>
      </c>
      <c r="E178" s="217" t="s">
        <v>555</v>
      </c>
      <c r="F178" s="216"/>
      <c r="G178" s="215">
        <v>4.5</v>
      </c>
      <c r="H178" s="214">
        <v>15</v>
      </c>
      <c r="I178" s="214">
        <v>35</v>
      </c>
      <c r="J178" s="213">
        <v>0.54166666666666663</v>
      </c>
      <c r="K178" s="213">
        <v>0.72916666666666663</v>
      </c>
      <c r="L178" s="212"/>
      <c r="M178" s="211"/>
      <c r="N178" s="211" t="s">
        <v>142</v>
      </c>
      <c r="O178" s="211" t="s">
        <v>157</v>
      </c>
      <c r="P178" s="211" t="s">
        <v>151</v>
      </c>
      <c r="Q178" s="210" t="s">
        <v>46</v>
      </c>
      <c r="R178" s="209">
        <v>77.900000000000006</v>
      </c>
      <c r="S178" s="208">
        <f>R178*AE1</f>
        <v>97.375</v>
      </c>
      <c r="T178" s="208">
        <v>149</v>
      </c>
      <c r="U178" s="207">
        <f t="shared" si="14"/>
        <v>0.34647651006711411</v>
      </c>
      <c r="V178" s="207">
        <f t="shared" si="15"/>
        <v>0.53016688061617456</v>
      </c>
      <c r="W178" s="206" t="s">
        <v>159</v>
      </c>
      <c r="X178" s="224" t="s">
        <v>556</v>
      </c>
      <c r="Y178" s="204" t="s">
        <v>153</v>
      </c>
      <c r="Z178" s="204" t="s">
        <v>61</v>
      </c>
      <c r="AA178" s="203" t="s">
        <v>316</v>
      </c>
      <c r="AB178" s="223" t="s">
        <v>58</v>
      </c>
      <c r="AC178" s="202"/>
      <c r="AD178" s="202"/>
    </row>
    <row r="179" spans="1:30" s="163" customFormat="1" ht="15" x14ac:dyDescent="0.25">
      <c r="A179" s="221" t="s">
        <v>542</v>
      </c>
      <c r="B179" s="220">
        <v>44713</v>
      </c>
      <c r="C179" s="219"/>
      <c r="D179" s="218" t="s">
        <v>557</v>
      </c>
      <c r="E179" s="217" t="s">
        <v>186</v>
      </c>
      <c r="F179" s="216"/>
      <c r="G179" s="215">
        <v>4</v>
      </c>
      <c r="H179" s="214">
        <v>2</v>
      </c>
      <c r="I179" s="214">
        <v>6</v>
      </c>
      <c r="J179" s="213">
        <v>0.375</v>
      </c>
      <c r="K179" s="213">
        <v>0.54166666666666663</v>
      </c>
      <c r="L179" s="212"/>
      <c r="M179" s="211"/>
      <c r="N179" s="211" t="s">
        <v>142</v>
      </c>
      <c r="O179" s="211" t="s">
        <v>157</v>
      </c>
      <c r="P179" s="211" t="s">
        <v>151</v>
      </c>
      <c r="Q179" s="210" t="s">
        <v>187</v>
      </c>
      <c r="R179" s="209">
        <v>750</v>
      </c>
      <c r="S179" s="208">
        <f>R179*AE1</f>
        <v>937.5</v>
      </c>
      <c r="T179" s="208">
        <v>1499</v>
      </c>
      <c r="U179" s="207">
        <f t="shared" si="14"/>
        <v>0.37458305537024683</v>
      </c>
      <c r="V179" s="207">
        <f t="shared" si="15"/>
        <v>0.59893333333333332</v>
      </c>
      <c r="W179" s="206" t="s">
        <v>188</v>
      </c>
      <c r="X179" s="224" t="s">
        <v>189</v>
      </c>
      <c r="Y179" s="204" t="s">
        <v>153</v>
      </c>
      <c r="Z179" s="204" t="s">
        <v>61</v>
      </c>
      <c r="AA179" s="203" t="s">
        <v>316</v>
      </c>
      <c r="AB179" s="223" t="s">
        <v>58</v>
      </c>
      <c r="AC179" s="202"/>
      <c r="AD179" s="202"/>
    </row>
    <row r="180" spans="1:30" s="163" customFormat="1" ht="15" x14ac:dyDescent="0.25">
      <c r="A180" s="221" t="s">
        <v>542</v>
      </c>
      <c r="B180" s="220">
        <v>44713</v>
      </c>
      <c r="C180" s="219"/>
      <c r="D180" s="218" t="s">
        <v>558</v>
      </c>
      <c r="E180" s="217" t="s">
        <v>191</v>
      </c>
      <c r="F180" s="216"/>
      <c r="G180" s="215">
        <v>8</v>
      </c>
      <c r="H180" s="214">
        <v>2</v>
      </c>
      <c r="I180" s="214">
        <v>6</v>
      </c>
      <c r="J180" s="213">
        <v>0.375</v>
      </c>
      <c r="K180" s="213">
        <v>0.70833333333333337</v>
      </c>
      <c r="L180" s="212"/>
      <c r="M180" s="211"/>
      <c r="N180" s="211" t="s">
        <v>142</v>
      </c>
      <c r="O180" s="211" t="s">
        <v>157</v>
      </c>
      <c r="P180" s="211" t="s">
        <v>151</v>
      </c>
      <c r="Q180" s="210" t="s">
        <v>187</v>
      </c>
      <c r="R180" s="209">
        <v>1240</v>
      </c>
      <c r="S180" s="208">
        <f>R180*AE1</f>
        <v>1550</v>
      </c>
      <c r="T180" s="208">
        <v>2399</v>
      </c>
      <c r="U180" s="207">
        <f t="shared" si="14"/>
        <v>0.35389745727386412</v>
      </c>
      <c r="V180" s="207">
        <f t="shared" si="15"/>
        <v>0.54774193548387096</v>
      </c>
      <c r="W180" s="206" t="s">
        <v>188</v>
      </c>
      <c r="X180" s="224" t="s">
        <v>192</v>
      </c>
      <c r="Y180" s="204" t="s">
        <v>153</v>
      </c>
      <c r="Z180" s="204" t="s">
        <v>61</v>
      </c>
      <c r="AA180" s="203" t="s">
        <v>316</v>
      </c>
      <c r="AB180" s="223" t="s">
        <v>58</v>
      </c>
      <c r="AC180" s="202"/>
      <c r="AD180" s="202"/>
    </row>
    <row r="181" spans="1:30" s="163" customFormat="1" ht="17.25" x14ac:dyDescent="0.25">
      <c r="A181" s="221" t="s">
        <v>542</v>
      </c>
      <c r="B181" s="220">
        <v>44714</v>
      </c>
      <c r="C181" s="219">
        <v>44714</v>
      </c>
      <c r="D181" s="218"/>
      <c r="E181" s="222" t="s">
        <v>51</v>
      </c>
      <c r="F181" s="216" t="s">
        <v>33</v>
      </c>
      <c r="G181" s="215"/>
      <c r="H181" s="214"/>
      <c r="I181" s="214"/>
      <c r="J181" s="213"/>
      <c r="K181" s="213"/>
      <c r="L181" s="212">
        <v>0.375</v>
      </c>
      <c r="M181" s="211" t="s">
        <v>194</v>
      </c>
      <c r="N181" s="211" t="s">
        <v>142</v>
      </c>
      <c r="O181" s="211"/>
      <c r="P181" s="211"/>
      <c r="Q181" s="210"/>
      <c r="R181" s="209"/>
      <c r="S181" s="208"/>
      <c r="T181" s="208"/>
      <c r="U181" s="207"/>
      <c r="V181" s="207"/>
      <c r="W181" s="206" t="s">
        <v>48</v>
      </c>
      <c r="X181" s="211"/>
      <c r="Y181" s="204" t="s">
        <v>29</v>
      </c>
      <c r="Z181" s="204" t="s">
        <v>197</v>
      </c>
      <c r="AA181" s="203" t="s">
        <v>40</v>
      </c>
      <c r="AB181" s="223" t="s">
        <v>198</v>
      </c>
      <c r="AC181" s="202" t="s">
        <v>199</v>
      </c>
      <c r="AD181" s="202"/>
    </row>
    <row r="182" spans="1:30" s="163" customFormat="1" ht="15" x14ac:dyDescent="0.25">
      <c r="A182" s="221" t="s">
        <v>542</v>
      </c>
      <c r="B182" s="220">
        <v>44714</v>
      </c>
      <c r="C182" s="219"/>
      <c r="D182" s="218" t="s">
        <v>302</v>
      </c>
      <c r="E182" s="217" t="s">
        <v>559</v>
      </c>
      <c r="F182" s="216"/>
      <c r="G182" s="215">
        <v>3</v>
      </c>
      <c r="H182" s="214">
        <v>10</v>
      </c>
      <c r="I182" s="214">
        <v>30</v>
      </c>
      <c r="J182" s="213">
        <v>0.39583333333333331</v>
      </c>
      <c r="K182" s="213">
        <v>0.52083333333333337</v>
      </c>
      <c r="L182" s="212"/>
      <c r="M182" s="211"/>
      <c r="N182" s="211" t="s">
        <v>142</v>
      </c>
      <c r="O182" s="211" t="s">
        <v>157</v>
      </c>
      <c r="P182" s="211" t="s">
        <v>158</v>
      </c>
      <c r="Q182" s="210" t="s">
        <v>55</v>
      </c>
      <c r="R182" s="209">
        <v>73</v>
      </c>
      <c r="S182" s="208">
        <f>R182*AE1</f>
        <v>91.25</v>
      </c>
      <c r="T182" s="208">
        <v>139</v>
      </c>
      <c r="U182" s="207">
        <f>((T182-S182)/T182)</f>
        <v>0.34352517985611508</v>
      </c>
      <c r="V182" s="207">
        <f>((T182-S182)/S182)</f>
        <v>0.52328767123287667</v>
      </c>
      <c r="W182" s="206" t="s">
        <v>159</v>
      </c>
      <c r="X182" s="224" t="s">
        <v>304</v>
      </c>
      <c r="Y182" s="204" t="s">
        <v>153</v>
      </c>
      <c r="Z182" s="204" t="s">
        <v>197</v>
      </c>
      <c r="AA182" s="203" t="s">
        <v>40</v>
      </c>
      <c r="AB182" s="223" t="s">
        <v>198</v>
      </c>
      <c r="AC182" s="202" t="s">
        <v>199</v>
      </c>
      <c r="AD182" s="202"/>
    </row>
    <row r="183" spans="1:30" s="163" customFormat="1" ht="15" x14ac:dyDescent="0.25">
      <c r="A183" s="221" t="s">
        <v>542</v>
      </c>
      <c r="B183" s="220">
        <v>44714</v>
      </c>
      <c r="C183" s="219"/>
      <c r="D183" s="218" t="s">
        <v>305</v>
      </c>
      <c r="E183" s="217" t="s">
        <v>306</v>
      </c>
      <c r="F183" s="216"/>
      <c r="G183" s="215">
        <v>4</v>
      </c>
      <c r="H183" s="214">
        <v>2</v>
      </c>
      <c r="I183" s="214">
        <v>15</v>
      </c>
      <c r="J183" s="213">
        <v>0.39583333333333331</v>
      </c>
      <c r="K183" s="213">
        <v>0.5625</v>
      </c>
      <c r="L183" s="212"/>
      <c r="M183" s="211"/>
      <c r="N183" s="211" t="s">
        <v>142</v>
      </c>
      <c r="O183" s="211" t="s">
        <v>57</v>
      </c>
      <c r="P183" s="211" t="s">
        <v>151</v>
      </c>
      <c r="Q183" s="210" t="s">
        <v>55</v>
      </c>
      <c r="R183" s="209">
        <v>200</v>
      </c>
      <c r="S183" s="208">
        <f>R183*AE1</f>
        <v>250</v>
      </c>
      <c r="T183" s="208">
        <v>369</v>
      </c>
      <c r="U183" s="207">
        <f>((T183-S183)/T183)</f>
        <v>0.3224932249322493</v>
      </c>
      <c r="V183" s="207">
        <f>((T183-S183)/S183)</f>
        <v>0.47599999999999998</v>
      </c>
      <c r="W183" s="206" t="s">
        <v>159</v>
      </c>
      <c r="X183" s="224" t="s">
        <v>307</v>
      </c>
      <c r="Y183" s="204" t="s">
        <v>153</v>
      </c>
      <c r="Z183" s="204" t="s">
        <v>197</v>
      </c>
      <c r="AA183" s="203" t="s">
        <v>40</v>
      </c>
      <c r="AB183" s="223" t="s">
        <v>198</v>
      </c>
      <c r="AC183" s="202" t="s">
        <v>199</v>
      </c>
      <c r="AD183" s="202"/>
    </row>
    <row r="184" spans="1:30" s="163" customFormat="1" ht="17.25" x14ac:dyDescent="0.25">
      <c r="A184" s="221" t="s">
        <v>542</v>
      </c>
      <c r="B184" s="220">
        <v>44715</v>
      </c>
      <c r="C184" s="219">
        <v>44715</v>
      </c>
      <c r="D184" s="218"/>
      <c r="E184" s="222" t="s">
        <v>51</v>
      </c>
      <c r="F184" s="216" t="s">
        <v>33</v>
      </c>
      <c r="G184" s="215"/>
      <c r="H184" s="214"/>
      <c r="I184" s="214"/>
      <c r="J184" s="213"/>
      <c r="K184" s="213"/>
      <c r="L184" s="212" t="s">
        <v>194</v>
      </c>
      <c r="M184" s="211">
        <v>0.70833333333333337</v>
      </c>
      <c r="N184" s="211" t="s">
        <v>142</v>
      </c>
      <c r="O184" s="211"/>
      <c r="P184" s="211"/>
      <c r="Q184" s="210"/>
      <c r="R184" s="209"/>
      <c r="S184" s="208"/>
      <c r="T184" s="208"/>
      <c r="U184" s="207"/>
      <c r="V184" s="207"/>
      <c r="W184" s="206" t="s">
        <v>48</v>
      </c>
      <c r="X184" s="211"/>
      <c r="Y184" s="204" t="s">
        <v>29</v>
      </c>
      <c r="Z184" s="204" t="s">
        <v>197</v>
      </c>
      <c r="AA184" s="203" t="s">
        <v>40</v>
      </c>
      <c r="AB184" s="223" t="s">
        <v>198</v>
      </c>
      <c r="AC184" s="202" t="s">
        <v>199</v>
      </c>
      <c r="AD184" s="202"/>
    </row>
    <row r="185" spans="1:30" s="163" customFormat="1" ht="15" x14ac:dyDescent="0.25">
      <c r="A185" s="221" t="s">
        <v>542</v>
      </c>
      <c r="B185" s="220">
        <v>44715</v>
      </c>
      <c r="C185" s="219"/>
      <c r="D185" s="218" t="s">
        <v>308</v>
      </c>
      <c r="E185" s="217" t="s">
        <v>309</v>
      </c>
      <c r="F185" s="216"/>
      <c r="G185" s="215">
        <v>6.5</v>
      </c>
      <c r="H185" s="214">
        <v>10</v>
      </c>
      <c r="I185" s="214">
        <v>30</v>
      </c>
      <c r="J185" s="213">
        <v>0.375</v>
      </c>
      <c r="K185" s="213">
        <v>0.64583333333333337</v>
      </c>
      <c r="L185" s="212"/>
      <c r="M185" s="211"/>
      <c r="N185" s="211" t="s">
        <v>142</v>
      </c>
      <c r="O185" s="211" t="s">
        <v>57</v>
      </c>
      <c r="P185" s="211" t="s">
        <v>151</v>
      </c>
      <c r="Q185" s="210" t="s">
        <v>55</v>
      </c>
      <c r="R185" s="209">
        <v>265</v>
      </c>
      <c r="S185" s="208">
        <f>R185*AE1</f>
        <v>331.25</v>
      </c>
      <c r="T185" s="208">
        <v>479</v>
      </c>
      <c r="U185" s="207">
        <f>((T185-S185)/T185)</f>
        <v>0.30845511482254695</v>
      </c>
      <c r="V185" s="207">
        <f>((T185-S185)/S185)</f>
        <v>0.44603773584905659</v>
      </c>
      <c r="W185" s="206" t="s">
        <v>159</v>
      </c>
      <c r="X185" s="224" t="s">
        <v>310</v>
      </c>
      <c r="Y185" s="204" t="s">
        <v>153</v>
      </c>
      <c r="Z185" s="204" t="s">
        <v>197</v>
      </c>
      <c r="AA185" s="203" t="s">
        <v>40</v>
      </c>
      <c r="AB185" s="223" t="s">
        <v>198</v>
      </c>
      <c r="AC185" s="202" t="s">
        <v>199</v>
      </c>
      <c r="AD185" s="202"/>
    </row>
    <row r="186" spans="1:30" s="163" customFormat="1" ht="15" x14ac:dyDescent="0.25">
      <c r="A186" s="221" t="s">
        <v>542</v>
      </c>
      <c r="B186" s="220">
        <v>44715</v>
      </c>
      <c r="C186" s="219"/>
      <c r="D186" s="218" t="s">
        <v>311</v>
      </c>
      <c r="E186" s="217" t="s">
        <v>312</v>
      </c>
      <c r="F186" s="216"/>
      <c r="G186" s="215">
        <v>3.5</v>
      </c>
      <c r="H186" s="214">
        <v>10</v>
      </c>
      <c r="I186" s="214">
        <v>40</v>
      </c>
      <c r="J186" s="213">
        <v>0.41666666666666669</v>
      </c>
      <c r="K186" s="213">
        <v>0.5625</v>
      </c>
      <c r="L186" s="212"/>
      <c r="M186" s="211"/>
      <c r="N186" s="211" t="s">
        <v>142</v>
      </c>
      <c r="O186" s="211" t="s">
        <v>136</v>
      </c>
      <c r="P186" s="211" t="s">
        <v>151</v>
      </c>
      <c r="Q186" s="210" t="s">
        <v>55</v>
      </c>
      <c r="R186" s="209">
        <v>115</v>
      </c>
      <c r="S186" s="208">
        <f>R186*AE1</f>
        <v>143.75</v>
      </c>
      <c r="T186" s="208">
        <v>209</v>
      </c>
      <c r="U186" s="207">
        <f>((T186-S186)/T186)</f>
        <v>0.31220095693779903</v>
      </c>
      <c r="V186" s="207">
        <f>((T186-S186)/S186)</f>
        <v>0.45391304347826089</v>
      </c>
      <c r="W186" s="206" t="s">
        <v>159</v>
      </c>
      <c r="X186" s="224" t="s">
        <v>313</v>
      </c>
      <c r="Y186" s="204" t="s">
        <v>153</v>
      </c>
      <c r="Z186" s="204" t="s">
        <v>197</v>
      </c>
      <c r="AA186" s="203" t="s">
        <v>40</v>
      </c>
      <c r="AB186" s="223" t="s">
        <v>198</v>
      </c>
      <c r="AC186" s="202" t="s">
        <v>199</v>
      </c>
      <c r="AD186" s="202"/>
    </row>
    <row r="187" spans="1:30" s="163" customFormat="1" ht="17.25" x14ac:dyDescent="0.25">
      <c r="A187" s="221" t="s">
        <v>542</v>
      </c>
      <c r="B187" s="220">
        <v>44716</v>
      </c>
      <c r="C187" s="219">
        <v>44716</v>
      </c>
      <c r="D187" s="218"/>
      <c r="E187" s="222" t="s">
        <v>50</v>
      </c>
      <c r="F187" s="216" t="s">
        <v>33</v>
      </c>
      <c r="G187" s="215"/>
      <c r="H187" s="214"/>
      <c r="I187" s="214"/>
      <c r="J187" s="213"/>
      <c r="K187" s="213"/>
      <c r="L187" s="212">
        <v>0.29166666666666669</v>
      </c>
      <c r="M187" s="211">
        <v>4.1666666666666664E-2</v>
      </c>
      <c r="N187" s="211" t="s">
        <v>142</v>
      </c>
      <c r="O187" s="211"/>
      <c r="P187" s="211"/>
      <c r="Q187" s="210"/>
      <c r="R187" s="209"/>
      <c r="S187" s="208"/>
      <c r="T187" s="208"/>
      <c r="U187" s="207"/>
      <c r="V187" s="207"/>
      <c r="W187" s="206" t="s">
        <v>48</v>
      </c>
      <c r="X187" s="211"/>
      <c r="Y187" s="204" t="s">
        <v>29</v>
      </c>
      <c r="Z187" s="204" t="s">
        <v>197</v>
      </c>
      <c r="AA187" s="203" t="s">
        <v>40</v>
      </c>
      <c r="AB187" s="223" t="s">
        <v>198</v>
      </c>
      <c r="AC187" s="202" t="s">
        <v>199</v>
      </c>
      <c r="AD187" s="202"/>
    </row>
    <row r="188" spans="1:30" s="163" customFormat="1" ht="15" x14ac:dyDescent="0.25">
      <c r="A188" s="221" t="s">
        <v>542</v>
      </c>
      <c r="B188" s="220">
        <v>44716</v>
      </c>
      <c r="C188" s="219"/>
      <c r="D188" s="218" t="s">
        <v>560</v>
      </c>
      <c r="E188" s="217" t="s">
        <v>561</v>
      </c>
      <c r="F188" s="216"/>
      <c r="G188" s="215">
        <v>3.5</v>
      </c>
      <c r="H188" s="214">
        <v>10</v>
      </c>
      <c r="I188" s="214">
        <v>240</v>
      </c>
      <c r="J188" s="213">
        <v>0.41666666666666669</v>
      </c>
      <c r="K188" s="213">
        <v>0.5625</v>
      </c>
      <c r="L188" s="212"/>
      <c r="M188" s="211"/>
      <c r="N188" s="211" t="s">
        <v>142</v>
      </c>
      <c r="O188" s="211" t="s">
        <v>157</v>
      </c>
      <c r="P188" s="211" t="s">
        <v>158</v>
      </c>
      <c r="Q188" s="210" t="s">
        <v>56</v>
      </c>
      <c r="R188" s="209">
        <v>59</v>
      </c>
      <c r="S188" s="208">
        <f>R188*AE1</f>
        <v>73.75</v>
      </c>
      <c r="T188" s="208">
        <v>109</v>
      </c>
      <c r="U188" s="207">
        <f>((T188-S188)/T188)</f>
        <v>0.32339449541284404</v>
      </c>
      <c r="V188" s="207">
        <f>((T188-S188)/S188)</f>
        <v>0.47796610169491527</v>
      </c>
      <c r="W188" s="206" t="s">
        <v>159</v>
      </c>
      <c r="X188" s="224" t="s">
        <v>562</v>
      </c>
      <c r="Y188" s="204" t="s">
        <v>153</v>
      </c>
      <c r="Z188" s="204" t="s">
        <v>197</v>
      </c>
      <c r="AA188" s="203" t="s">
        <v>40</v>
      </c>
      <c r="AB188" s="223" t="s">
        <v>198</v>
      </c>
      <c r="AC188" s="202" t="s">
        <v>199</v>
      </c>
      <c r="AD188" s="202"/>
    </row>
    <row r="189" spans="1:30" s="163" customFormat="1" ht="15" x14ac:dyDescent="0.25">
      <c r="A189" s="221" t="s">
        <v>542</v>
      </c>
      <c r="B189" s="220">
        <v>44716</v>
      </c>
      <c r="C189" s="219"/>
      <c r="D189" s="218" t="s">
        <v>563</v>
      </c>
      <c r="E189" s="217" t="s">
        <v>564</v>
      </c>
      <c r="F189" s="216"/>
      <c r="G189" s="215">
        <v>4</v>
      </c>
      <c r="H189" s="214">
        <v>2</v>
      </c>
      <c r="I189" s="214">
        <v>40</v>
      </c>
      <c r="J189" s="213">
        <v>0.39583333333333331</v>
      </c>
      <c r="K189" s="213">
        <v>0.5625</v>
      </c>
      <c r="L189" s="212"/>
      <c r="M189" s="211"/>
      <c r="N189" s="211" t="s">
        <v>142</v>
      </c>
      <c r="O189" s="211" t="s">
        <v>136</v>
      </c>
      <c r="P189" s="211" t="s">
        <v>180</v>
      </c>
      <c r="Q189" s="210" t="s">
        <v>68</v>
      </c>
      <c r="R189" s="209">
        <v>129</v>
      </c>
      <c r="S189" s="208">
        <f>R189*AE1</f>
        <v>161.25</v>
      </c>
      <c r="T189" s="208">
        <v>229</v>
      </c>
      <c r="U189" s="207">
        <f>((T189-S189)/T189)</f>
        <v>0.29585152838427947</v>
      </c>
      <c r="V189" s="207">
        <f>((T189-S189)/S189)</f>
        <v>0.4201550387596899</v>
      </c>
      <c r="W189" s="206" t="s">
        <v>159</v>
      </c>
      <c r="X189" s="224" t="s">
        <v>565</v>
      </c>
      <c r="Y189" s="204" t="s">
        <v>153</v>
      </c>
      <c r="Z189" s="204" t="s">
        <v>197</v>
      </c>
      <c r="AA189" s="203" t="s">
        <v>40</v>
      </c>
      <c r="AB189" s="223" t="s">
        <v>198</v>
      </c>
      <c r="AC189" s="202" t="s">
        <v>199</v>
      </c>
      <c r="AD189" s="202"/>
    </row>
    <row r="190" spans="1:30" s="163" customFormat="1" ht="15" x14ac:dyDescent="0.25">
      <c r="A190" s="221" t="s">
        <v>542</v>
      </c>
      <c r="B190" s="220">
        <v>44716</v>
      </c>
      <c r="C190" s="219"/>
      <c r="D190" s="218" t="s">
        <v>566</v>
      </c>
      <c r="E190" s="217" t="s">
        <v>567</v>
      </c>
      <c r="F190" s="216"/>
      <c r="G190" s="215">
        <v>4.5</v>
      </c>
      <c r="H190" s="214">
        <v>6</v>
      </c>
      <c r="I190" s="214">
        <v>25</v>
      </c>
      <c r="J190" s="213">
        <v>0.39583333333333331</v>
      </c>
      <c r="K190" s="213">
        <v>0.58333333333333337</v>
      </c>
      <c r="L190" s="212"/>
      <c r="M190" s="211"/>
      <c r="N190" s="211" t="s">
        <v>142</v>
      </c>
      <c r="O190" s="211" t="s">
        <v>136</v>
      </c>
      <c r="P190" s="211" t="s">
        <v>151</v>
      </c>
      <c r="Q190" s="210" t="s">
        <v>55</v>
      </c>
      <c r="R190" s="209">
        <v>70</v>
      </c>
      <c r="S190" s="208">
        <f>R190*AE1</f>
        <v>87.5</v>
      </c>
      <c r="T190" s="208">
        <v>129</v>
      </c>
      <c r="U190" s="207">
        <f>((T190-S190)/T190)</f>
        <v>0.32170542635658916</v>
      </c>
      <c r="V190" s="207">
        <f>((T190-S190)/S190)</f>
        <v>0.47428571428571431</v>
      </c>
      <c r="W190" s="206" t="s">
        <v>159</v>
      </c>
      <c r="X190" s="224" t="s">
        <v>568</v>
      </c>
      <c r="Y190" s="204" t="s">
        <v>153</v>
      </c>
      <c r="Z190" s="204" t="s">
        <v>197</v>
      </c>
      <c r="AA190" s="203" t="s">
        <v>40</v>
      </c>
      <c r="AB190" s="223" t="s">
        <v>198</v>
      </c>
      <c r="AC190" s="202" t="s">
        <v>199</v>
      </c>
      <c r="AD190" s="202"/>
    </row>
    <row r="191" spans="1:30" s="163" customFormat="1" ht="15" x14ac:dyDescent="0.25">
      <c r="A191" s="221" t="s">
        <v>542</v>
      </c>
      <c r="B191" s="220">
        <v>44716</v>
      </c>
      <c r="C191" s="219"/>
      <c r="D191" s="218" t="s">
        <v>569</v>
      </c>
      <c r="E191" s="217" t="s">
        <v>186</v>
      </c>
      <c r="F191" s="216"/>
      <c r="G191" s="215">
        <v>4</v>
      </c>
      <c r="H191" s="214">
        <v>2</v>
      </c>
      <c r="I191" s="214">
        <v>6</v>
      </c>
      <c r="J191" s="213">
        <v>0.375</v>
      </c>
      <c r="K191" s="213">
        <v>0.54166666666666663</v>
      </c>
      <c r="L191" s="212"/>
      <c r="M191" s="211"/>
      <c r="N191" s="211" t="s">
        <v>142</v>
      </c>
      <c r="O191" s="211" t="s">
        <v>157</v>
      </c>
      <c r="P191" s="211" t="s">
        <v>151</v>
      </c>
      <c r="Q191" s="210" t="s">
        <v>187</v>
      </c>
      <c r="R191" s="209">
        <v>455</v>
      </c>
      <c r="S191" s="208">
        <f>R191*AE1</f>
        <v>568.75</v>
      </c>
      <c r="T191" s="208">
        <v>899</v>
      </c>
      <c r="U191" s="207">
        <f>((T191-S191)/T191)</f>
        <v>0.36735261401557284</v>
      </c>
      <c r="V191" s="207">
        <f>((T191-S191)/S191)</f>
        <v>0.58065934065934066</v>
      </c>
      <c r="W191" s="206" t="s">
        <v>188</v>
      </c>
      <c r="X191" s="224" t="s">
        <v>189</v>
      </c>
      <c r="Y191" s="204" t="s">
        <v>153</v>
      </c>
      <c r="Z191" s="204" t="s">
        <v>197</v>
      </c>
      <c r="AA191" s="203" t="s">
        <v>40</v>
      </c>
      <c r="AB191" s="223" t="s">
        <v>198</v>
      </c>
      <c r="AC191" s="202" t="s">
        <v>199</v>
      </c>
      <c r="AD191" s="202"/>
    </row>
    <row r="192" spans="1:30" s="163" customFormat="1" ht="15" x14ac:dyDescent="0.25">
      <c r="A192" s="221" t="s">
        <v>542</v>
      </c>
      <c r="B192" s="220">
        <v>44716</v>
      </c>
      <c r="C192" s="219"/>
      <c r="D192" s="218" t="s">
        <v>570</v>
      </c>
      <c r="E192" s="217" t="s">
        <v>191</v>
      </c>
      <c r="F192" s="216"/>
      <c r="G192" s="215">
        <v>8</v>
      </c>
      <c r="H192" s="214">
        <v>2</v>
      </c>
      <c r="I192" s="214">
        <v>6</v>
      </c>
      <c r="J192" s="213">
        <v>0.375</v>
      </c>
      <c r="K192" s="213">
        <v>0.70833333333333337</v>
      </c>
      <c r="L192" s="212"/>
      <c r="M192" s="211"/>
      <c r="N192" s="211" t="s">
        <v>142</v>
      </c>
      <c r="O192" s="211" t="s">
        <v>157</v>
      </c>
      <c r="P192" s="211" t="s">
        <v>151</v>
      </c>
      <c r="Q192" s="210" t="s">
        <v>187</v>
      </c>
      <c r="R192" s="209">
        <v>750</v>
      </c>
      <c r="S192" s="208">
        <f>R192*AE1</f>
        <v>937.5</v>
      </c>
      <c r="T192" s="208">
        <v>1499</v>
      </c>
      <c r="U192" s="207">
        <f>((T192-S192)/T192)</f>
        <v>0.37458305537024683</v>
      </c>
      <c r="V192" s="207">
        <f>((T192-S192)/S192)</f>
        <v>0.59893333333333332</v>
      </c>
      <c r="W192" s="206" t="s">
        <v>188</v>
      </c>
      <c r="X192" s="224" t="s">
        <v>192</v>
      </c>
      <c r="Y192" s="204" t="s">
        <v>153</v>
      </c>
      <c r="Z192" s="204" t="s">
        <v>197</v>
      </c>
      <c r="AA192" s="203" t="s">
        <v>40</v>
      </c>
      <c r="AB192" s="223" t="s">
        <v>198</v>
      </c>
      <c r="AC192" s="202" t="s">
        <v>199</v>
      </c>
      <c r="AD192" s="202"/>
    </row>
    <row r="193" spans="1:30" s="163" customFormat="1" ht="17.25" x14ac:dyDescent="0.25">
      <c r="A193" s="221" t="s">
        <v>542</v>
      </c>
      <c r="B193" s="220">
        <v>44717</v>
      </c>
      <c r="C193" s="219">
        <v>44717</v>
      </c>
      <c r="D193" s="218"/>
      <c r="E193" s="222" t="s">
        <v>265</v>
      </c>
      <c r="F193" s="216" t="s">
        <v>80</v>
      </c>
      <c r="G193" s="215"/>
      <c r="H193" s="214"/>
      <c r="I193" s="214"/>
      <c r="J193" s="213"/>
      <c r="K193" s="213"/>
      <c r="L193" s="212" t="s">
        <v>194</v>
      </c>
      <c r="M193" s="211" t="s">
        <v>194</v>
      </c>
      <c r="N193" s="211" t="s">
        <v>142</v>
      </c>
      <c r="O193" s="211"/>
      <c r="P193" s="211"/>
      <c r="Q193" s="210"/>
      <c r="R193" s="209"/>
      <c r="S193" s="208"/>
      <c r="T193" s="208"/>
      <c r="U193" s="207"/>
      <c r="V193" s="207"/>
      <c r="W193" s="206" t="s">
        <v>195</v>
      </c>
      <c r="X193" s="211"/>
      <c r="Y193" s="204"/>
      <c r="Z193" s="204"/>
      <c r="AA193" s="203"/>
      <c r="AB193" s="223"/>
      <c r="AC193" s="202"/>
      <c r="AD193" s="202"/>
    </row>
    <row r="194" spans="1:30" s="163" customFormat="1" ht="17.25" x14ac:dyDescent="0.25">
      <c r="A194" s="221" t="s">
        <v>542</v>
      </c>
      <c r="B194" s="220">
        <v>44718</v>
      </c>
      <c r="C194" s="219">
        <v>44718</v>
      </c>
      <c r="D194" s="218"/>
      <c r="E194" s="222" t="s">
        <v>218</v>
      </c>
      <c r="F194" s="216" t="s">
        <v>33</v>
      </c>
      <c r="G194" s="215"/>
      <c r="H194" s="214"/>
      <c r="I194" s="214"/>
      <c r="J194" s="213"/>
      <c r="K194" s="213"/>
      <c r="L194" s="212">
        <v>0.33333333333333331</v>
      </c>
      <c r="M194" s="211">
        <v>0.95833333333333337</v>
      </c>
      <c r="N194" s="211" t="s">
        <v>142</v>
      </c>
      <c r="O194" s="211"/>
      <c r="P194" s="211"/>
      <c r="Q194" s="210"/>
      <c r="R194" s="209"/>
      <c r="S194" s="208"/>
      <c r="T194" s="208"/>
      <c r="U194" s="207"/>
      <c r="V194" s="207"/>
      <c r="W194" s="206" t="s">
        <v>48</v>
      </c>
      <c r="X194" s="211"/>
      <c r="Y194" s="204" t="s">
        <v>29</v>
      </c>
      <c r="Z194" s="204" t="s">
        <v>219</v>
      </c>
      <c r="AA194" s="203" t="s">
        <v>67</v>
      </c>
      <c r="AB194" s="223" t="s">
        <v>220</v>
      </c>
      <c r="AC194" s="202" t="s">
        <v>45</v>
      </c>
      <c r="AD194" s="202" t="s">
        <v>221</v>
      </c>
    </row>
    <row r="195" spans="1:30" s="163" customFormat="1" ht="15" x14ac:dyDescent="0.25">
      <c r="A195" s="221" t="s">
        <v>542</v>
      </c>
      <c r="B195" s="220">
        <v>44718</v>
      </c>
      <c r="C195" s="219"/>
      <c r="D195" s="218" t="s">
        <v>222</v>
      </c>
      <c r="E195" s="217" t="s">
        <v>223</v>
      </c>
      <c r="F195" s="216"/>
      <c r="G195" s="215">
        <v>2</v>
      </c>
      <c r="H195" s="214">
        <v>16</v>
      </c>
      <c r="I195" s="214">
        <v>88</v>
      </c>
      <c r="J195" s="213">
        <v>0.375</v>
      </c>
      <c r="K195" s="213">
        <v>0.45833333333333331</v>
      </c>
      <c r="L195" s="212"/>
      <c r="M195" s="211"/>
      <c r="N195" s="211" t="s">
        <v>142</v>
      </c>
      <c r="O195" s="211" t="s">
        <v>157</v>
      </c>
      <c r="P195" s="211" t="s">
        <v>151</v>
      </c>
      <c r="Q195" s="210" t="s">
        <v>44</v>
      </c>
      <c r="R195" s="225">
        <v>24</v>
      </c>
      <c r="S195" s="208">
        <f>R195*AF1</f>
        <v>34.799999999999997</v>
      </c>
      <c r="T195" s="208">
        <v>119</v>
      </c>
      <c r="U195" s="207">
        <f>((T195-S195)/T195)</f>
        <v>0.70756302521008407</v>
      </c>
      <c r="V195" s="207">
        <f>((T195-S195)/S195)</f>
        <v>2.4195402298850577</v>
      </c>
      <c r="W195" s="206" t="s">
        <v>159</v>
      </c>
      <c r="X195" s="224" t="s">
        <v>224</v>
      </c>
      <c r="Y195" s="204" t="s">
        <v>153</v>
      </c>
      <c r="Z195" s="204" t="s">
        <v>219</v>
      </c>
      <c r="AA195" s="203" t="s">
        <v>67</v>
      </c>
      <c r="AB195" s="223" t="s">
        <v>220</v>
      </c>
      <c r="AC195" s="202" t="s">
        <v>45</v>
      </c>
      <c r="AD195" s="202" t="s">
        <v>221</v>
      </c>
    </row>
    <row r="196" spans="1:30" s="163" customFormat="1" ht="15" x14ac:dyDescent="0.25">
      <c r="A196" s="221" t="s">
        <v>542</v>
      </c>
      <c r="B196" s="220">
        <v>44718</v>
      </c>
      <c r="C196" s="219"/>
      <c r="D196" s="218" t="s">
        <v>225</v>
      </c>
      <c r="E196" s="217" t="s">
        <v>226</v>
      </c>
      <c r="F196" s="216"/>
      <c r="G196" s="215">
        <v>3</v>
      </c>
      <c r="H196" s="214">
        <v>16</v>
      </c>
      <c r="I196" s="214">
        <v>44</v>
      </c>
      <c r="J196" s="213">
        <v>0.54166666666666663</v>
      </c>
      <c r="K196" s="213">
        <v>0.66666666666666663</v>
      </c>
      <c r="L196" s="212"/>
      <c r="M196" s="211"/>
      <c r="N196" s="211" t="s">
        <v>142</v>
      </c>
      <c r="O196" s="211" t="s">
        <v>136</v>
      </c>
      <c r="P196" s="211" t="s">
        <v>151</v>
      </c>
      <c r="Q196" s="210" t="s">
        <v>227</v>
      </c>
      <c r="R196" s="225">
        <v>54</v>
      </c>
      <c r="S196" s="208">
        <f>R196*AF1</f>
        <v>78.3</v>
      </c>
      <c r="T196" s="208">
        <v>119</v>
      </c>
      <c r="U196" s="207">
        <f>((T196-S196)/T196)</f>
        <v>0.34201680672268908</v>
      </c>
      <c r="V196" s="207">
        <f>((T196-S196)/S196)</f>
        <v>0.51979565772669223</v>
      </c>
      <c r="W196" s="206" t="s">
        <v>159</v>
      </c>
      <c r="X196" s="224" t="s">
        <v>229</v>
      </c>
      <c r="Y196" s="204" t="s">
        <v>153</v>
      </c>
      <c r="Z196" s="204" t="s">
        <v>219</v>
      </c>
      <c r="AA196" s="203" t="s">
        <v>67</v>
      </c>
      <c r="AB196" s="223" t="s">
        <v>220</v>
      </c>
      <c r="AC196" s="202" t="s">
        <v>45</v>
      </c>
      <c r="AD196" s="202" t="s">
        <v>230</v>
      </c>
    </row>
    <row r="197" spans="1:30" s="163" customFormat="1" ht="15" x14ac:dyDescent="0.25">
      <c r="A197" s="221" t="s">
        <v>542</v>
      </c>
      <c r="B197" s="220">
        <v>44718</v>
      </c>
      <c r="C197" s="219"/>
      <c r="D197" s="218" t="s">
        <v>231</v>
      </c>
      <c r="E197" s="217" t="s">
        <v>232</v>
      </c>
      <c r="F197" s="216"/>
      <c r="G197" s="215">
        <v>3.5</v>
      </c>
      <c r="H197" s="214">
        <v>1</v>
      </c>
      <c r="I197" s="214">
        <v>10</v>
      </c>
      <c r="J197" s="213">
        <v>0.375</v>
      </c>
      <c r="K197" s="213">
        <v>0.52083333333333337</v>
      </c>
      <c r="L197" s="212"/>
      <c r="M197" s="211"/>
      <c r="N197" s="211" t="s">
        <v>142</v>
      </c>
      <c r="O197" s="211" t="s">
        <v>136</v>
      </c>
      <c r="P197" s="211" t="s">
        <v>158</v>
      </c>
      <c r="Q197" s="210" t="s">
        <v>233</v>
      </c>
      <c r="R197" s="225">
        <f>1450/3</f>
        <v>483.33333333333331</v>
      </c>
      <c r="S197" s="208">
        <f>R197*AF1</f>
        <v>700.83333333333326</v>
      </c>
      <c r="T197" s="208">
        <v>1029</v>
      </c>
      <c r="U197" s="207">
        <f>((T197-S197)/T197)</f>
        <v>0.31891804340783941</v>
      </c>
      <c r="V197" s="207">
        <f>((T197-S197)/S197)</f>
        <v>0.4682520808561238</v>
      </c>
      <c r="W197" s="206" t="s">
        <v>159</v>
      </c>
      <c r="X197" s="224" t="s">
        <v>234</v>
      </c>
      <c r="Y197" s="204" t="s">
        <v>153</v>
      </c>
      <c r="Z197" s="204" t="s">
        <v>219</v>
      </c>
      <c r="AA197" s="203" t="s">
        <v>67</v>
      </c>
      <c r="AB197" s="223" t="s">
        <v>220</v>
      </c>
      <c r="AC197" s="202" t="s">
        <v>45</v>
      </c>
      <c r="AD197" s="202" t="s">
        <v>235</v>
      </c>
    </row>
    <row r="198" spans="1:30" s="163" customFormat="1" ht="17.25" x14ac:dyDescent="0.25">
      <c r="A198" s="221" t="s">
        <v>542</v>
      </c>
      <c r="B198" s="220">
        <v>44719</v>
      </c>
      <c r="C198" s="219">
        <v>44719</v>
      </c>
      <c r="D198" s="218"/>
      <c r="E198" s="222" t="s">
        <v>53</v>
      </c>
      <c r="F198" s="216" t="s">
        <v>33</v>
      </c>
      <c r="G198" s="215"/>
      <c r="H198" s="214"/>
      <c r="I198" s="214"/>
      <c r="J198" s="213"/>
      <c r="K198" s="213"/>
      <c r="L198" s="212">
        <v>0.29166666666666669</v>
      </c>
      <c r="M198" s="211">
        <v>2.0833333333333332E-2</v>
      </c>
      <c r="N198" s="211" t="s">
        <v>142</v>
      </c>
      <c r="O198" s="211"/>
      <c r="P198" s="211"/>
      <c r="Q198" s="210"/>
      <c r="R198" s="209"/>
      <c r="S198" s="208"/>
      <c r="T198" s="208"/>
      <c r="U198" s="207"/>
      <c r="V198" s="207"/>
      <c r="W198" s="206" t="s">
        <v>48</v>
      </c>
      <c r="X198" s="211"/>
      <c r="Y198" s="204" t="s">
        <v>29</v>
      </c>
      <c r="Z198" s="204" t="s">
        <v>197</v>
      </c>
      <c r="AA198" s="203" t="s">
        <v>40</v>
      </c>
      <c r="AB198" s="223" t="s">
        <v>198</v>
      </c>
      <c r="AC198" s="202" t="s">
        <v>199</v>
      </c>
      <c r="AD198" s="202"/>
    </row>
    <row r="199" spans="1:30" s="163" customFormat="1" ht="15" x14ac:dyDescent="0.25">
      <c r="A199" s="221" t="s">
        <v>542</v>
      </c>
      <c r="B199" s="220">
        <v>44719</v>
      </c>
      <c r="C199" s="219"/>
      <c r="D199" s="218" t="s">
        <v>571</v>
      </c>
      <c r="E199" s="217" t="s">
        <v>572</v>
      </c>
      <c r="F199" s="216"/>
      <c r="G199" s="215">
        <v>4</v>
      </c>
      <c r="H199" s="214">
        <v>10</v>
      </c>
      <c r="I199" s="214">
        <v>40</v>
      </c>
      <c r="J199" s="213">
        <v>0.33333333333333331</v>
      </c>
      <c r="K199" s="213">
        <v>0.5</v>
      </c>
      <c r="L199" s="212"/>
      <c r="M199" s="211"/>
      <c r="N199" s="211" t="s">
        <v>142</v>
      </c>
      <c r="O199" s="211" t="s">
        <v>136</v>
      </c>
      <c r="P199" s="211" t="s">
        <v>151</v>
      </c>
      <c r="Q199" s="210" t="s">
        <v>55</v>
      </c>
      <c r="R199" s="225">
        <v>73</v>
      </c>
      <c r="S199" s="208">
        <f>R199*AE1</f>
        <v>91.25</v>
      </c>
      <c r="T199" s="208">
        <v>139</v>
      </c>
      <c r="U199" s="207">
        <f>((T199-S199)/T199)</f>
        <v>0.34352517985611508</v>
      </c>
      <c r="V199" s="207">
        <f>((T199-S199)/S199)</f>
        <v>0.52328767123287667</v>
      </c>
      <c r="W199" s="206" t="s">
        <v>159</v>
      </c>
      <c r="X199" s="224" t="s">
        <v>573</v>
      </c>
      <c r="Y199" s="204" t="s">
        <v>153</v>
      </c>
      <c r="Z199" s="204" t="s">
        <v>197</v>
      </c>
      <c r="AA199" s="203" t="s">
        <v>40</v>
      </c>
      <c r="AB199" s="223" t="s">
        <v>198</v>
      </c>
      <c r="AC199" s="202" t="s">
        <v>199</v>
      </c>
      <c r="AD199" s="202"/>
    </row>
    <row r="200" spans="1:30" s="163" customFormat="1" ht="15" x14ac:dyDescent="0.25">
      <c r="A200" s="221" t="s">
        <v>542</v>
      </c>
      <c r="B200" s="220">
        <v>44719</v>
      </c>
      <c r="C200" s="219"/>
      <c r="D200" s="218" t="s">
        <v>574</v>
      </c>
      <c r="E200" s="217" t="s">
        <v>575</v>
      </c>
      <c r="F200" s="216"/>
      <c r="G200" s="215">
        <v>4</v>
      </c>
      <c r="H200" s="214">
        <v>10</v>
      </c>
      <c r="I200" s="214">
        <v>100</v>
      </c>
      <c r="J200" s="213">
        <v>0.33333333333333331</v>
      </c>
      <c r="K200" s="213">
        <v>0.5</v>
      </c>
      <c r="L200" s="212"/>
      <c r="M200" s="211"/>
      <c r="N200" s="211" t="s">
        <v>142</v>
      </c>
      <c r="O200" s="211" t="s">
        <v>136</v>
      </c>
      <c r="P200" s="211" t="s">
        <v>151</v>
      </c>
      <c r="Q200" s="210" t="s">
        <v>55</v>
      </c>
      <c r="R200" s="209">
        <v>83</v>
      </c>
      <c r="S200" s="208">
        <f>R200*AE1</f>
        <v>103.75</v>
      </c>
      <c r="T200" s="208">
        <v>149</v>
      </c>
      <c r="U200" s="207">
        <f>((T200-S200)/T200)</f>
        <v>0.30369127516778521</v>
      </c>
      <c r="V200" s="207">
        <f>((T200-S200)/S200)</f>
        <v>0.43614457831325304</v>
      </c>
      <c r="W200" s="206" t="s">
        <v>159</v>
      </c>
      <c r="X200" s="224" t="s">
        <v>576</v>
      </c>
      <c r="Y200" s="204" t="s">
        <v>153</v>
      </c>
      <c r="Z200" s="204" t="s">
        <v>197</v>
      </c>
      <c r="AA200" s="203" t="s">
        <v>40</v>
      </c>
      <c r="AB200" s="223" t="s">
        <v>198</v>
      </c>
      <c r="AC200" s="202" t="s">
        <v>199</v>
      </c>
      <c r="AD200" s="202"/>
    </row>
    <row r="201" spans="1:30" s="163" customFormat="1" ht="15" x14ac:dyDescent="0.25">
      <c r="A201" s="221" t="s">
        <v>542</v>
      </c>
      <c r="B201" s="220">
        <v>44719</v>
      </c>
      <c r="C201" s="219"/>
      <c r="D201" s="218" t="s">
        <v>577</v>
      </c>
      <c r="E201" s="217" t="s">
        <v>186</v>
      </c>
      <c r="F201" s="216"/>
      <c r="G201" s="215">
        <v>4</v>
      </c>
      <c r="H201" s="214">
        <v>2</v>
      </c>
      <c r="I201" s="214">
        <v>6</v>
      </c>
      <c r="J201" s="213">
        <v>0.375</v>
      </c>
      <c r="K201" s="213">
        <v>0.54166666666666663</v>
      </c>
      <c r="L201" s="212"/>
      <c r="M201" s="211"/>
      <c r="N201" s="211" t="s">
        <v>142</v>
      </c>
      <c r="O201" s="211" t="s">
        <v>157</v>
      </c>
      <c r="P201" s="211" t="s">
        <v>151</v>
      </c>
      <c r="Q201" s="210" t="s">
        <v>187</v>
      </c>
      <c r="R201" s="209">
        <v>720</v>
      </c>
      <c r="S201" s="208">
        <f>R201*AE1</f>
        <v>900</v>
      </c>
      <c r="T201" s="208">
        <v>1399</v>
      </c>
      <c r="U201" s="207">
        <f>((T201-S201)/T201)</f>
        <v>0.35668334524660472</v>
      </c>
      <c r="V201" s="207">
        <f>((T201-S201)/S201)</f>
        <v>0.55444444444444441</v>
      </c>
      <c r="W201" s="206" t="s">
        <v>188</v>
      </c>
      <c r="X201" s="224" t="s">
        <v>189</v>
      </c>
      <c r="Y201" s="204" t="s">
        <v>153</v>
      </c>
      <c r="Z201" s="204" t="s">
        <v>197</v>
      </c>
      <c r="AA201" s="203" t="s">
        <v>40</v>
      </c>
      <c r="AB201" s="223" t="s">
        <v>198</v>
      </c>
      <c r="AC201" s="202" t="s">
        <v>199</v>
      </c>
      <c r="AD201" s="202"/>
    </row>
    <row r="202" spans="1:30" s="163" customFormat="1" ht="15" x14ac:dyDescent="0.25">
      <c r="A202" s="221" t="s">
        <v>542</v>
      </c>
      <c r="B202" s="220">
        <v>44719</v>
      </c>
      <c r="C202" s="219"/>
      <c r="D202" s="218" t="s">
        <v>578</v>
      </c>
      <c r="E202" s="217" t="s">
        <v>191</v>
      </c>
      <c r="F202" s="216"/>
      <c r="G202" s="215">
        <v>8</v>
      </c>
      <c r="H202" s="214">
        <v>2</v>
      </c>
      <c r="I202" s="214">
        <v>6</v>
      </c>
      <c r="J202" s="213">
        <v>0.375</v>
      </c>
      <c r="K202" s="213">
        <v>0.70833333333333337</v>
      </c>
      <c r="L202" s="212"/>
      <c r="M202" s="211"/>
      <c r="N202" s="211" t="s">
        <v>142</v>
      </c>
      <c r="O202" s="211" t="s">
        <v>157</v>
      </c>
      <c r="P202" s="211" t="s">
        <v>151</v>
      </c>
      <c r="Q202" s="210" t="s">
        <v>187</v>
      </c>
      <c r="R202" s="209">
        <v>1190</v>
      </c>
      <c r="S202" s="208">
        <f>R202*AE1</f>
        <v>1487.5</v>
      </c>
      <c r="T202" s="208">
        <v>2299</v>
      </c>
      <c r="U202" s="207">
        <f>((T202-S202)/T202)</f>
        <v>0.35297955632883865</v>
      </c>
      <c r="V202" s="207">
        <f>((T202-S202)/S202)</f>
        <v>0.54554621848739493</v>
      </c>
      <c r="W202" s="206" t="s">
        <v>188</v>
      </c>
      <c r="X202" s="224" t="s">
        <v>192</v>
      </c>
      <c r="Y202" s="204" t="s">
        <v>153</v>
      </c>
      <c r="Z202" s="204" t="s">
        <v>197</v>
      </c>
      <c r="AA202" s="203" t="s">
        <v>40</v>
      </c>
      <c r="AB202" s="223" t="s">
        <v>198</v>
      </c>
      <c r="AC202" s="202" t="s">
        <v>199</v>
      </c>
      <c r="AD202" s="202"/>
    </row>
    <row r="203" spans="1:30" s="163" customFormat="1" ht="17.25" x14ac:dyDescent="0.25">
      <c r="A203" s="221" t="s">
        <v>542</v>
      </c>
      <c r="B203" s="220">
        <v>44720</v>
      </c>
      <c r="C203" s="219">
        <v>44720</v>
      </c>
      <c r="D203" s="218"/>
      <c r="E203" s="222" t="s">
        <v>32</v>
      </c>
      <c r="F203" s="216" t="s">
        <v>33</v>
      </c>
      <c r="G203" s="215"/>
      <c r="H203" s="214"/>
      <c r="I203" s="214"/>
      <c r="J203" s="213"/>
      <c r="K203" s="213"/>
      <c r="L203" s="212">
        <v>0.33333333333333331</v>
      </c>
      <c r="M203" s="211" t="s">
        <v>194</v>
      </c>
      <c r="N203" s="211" t="s">
        <v>142</v>
      </c>
      <c r="O203" s="211"/>
      <c r="P203" s="211"/>
      <c r="Q203" s="210"/>
      <c r="R203" s="209"/>
      <c r="S203" s="208"/>
      <c r="T203" s="208"/>
      <c r="U203" s="207"/>
      <c r="V203" s="207"/>
      <c r="W203" s="206" t="s">
        <v>48</v>
      </c>
      <c r="X203" s="206"/>
      <c r="Y203" s="204" t="s">
        <v>29</v>
      </c>
      <c r="Z203" s="204" t="s">
        <v>143</v>
      </c>
      <c r="AA203" s="203" t="s">
        <v>144</v>
      </c>
      <c r="AB203" s="202" t="s">
        <v>145</v>
      </c>
      <c r="AC203" s="202" t="s">
        <v>146</v>
      </c>
      <c r="AD203" s="202" t="s">
        <v>147</v>
      </c>
    </row>
    <row r="204" spans="1:30" s="163" customFormat="1" ht="15" x14ac:dyDescent="0.25">
      <c r="A204" s="221" t="s">
        <v>542</v>
      </c>
      <c r="B204" s="220">
        <v>44720</v>
      </c>
      <c r="C204" s="219"/>
      <c r="D204" s="218" t="s">
        <v>579</v>
      </c>
      <c r="E204" s="217" t="s">
        <v>149</v>
      </c>
      <c r="F204" s="216"/>
      <c r="G204" s="215">
        <v>72</v>
      </c>
      <c r="H204" s="214">
        <v>10</v>
      </c>
      <c r="I204" s="214">
        <v>50</v>
      </c>
      <c r="J204" s="213">
        <v>0.375</v>
      </c>
      <c r="K204" s="213">
        <v>0.5</v>
      </c>
      <c r="L204" s="212"/>
      <c r="M204" s="211"/>
      <c r="N204" s="211" t="s">
        <v>142</v>
      </c>
      <c r="O204" s="211" t="s">
        <v>150</v>
      </c>
      <c r="P204" s="211" t="s">
        <v>151</v>
      </c>
      <c r="Q204" s="210" t="s">
        <v>68</v>
      </c>
      <c r="R204" s="209">
        <v>1196.8</v>
      </c>
      <c r="S204" s="208">
        <f>R204*AE1</f>
        <v>1496</v>
      </c>
      <c r="T204" s="208">
        <v>1899</v>
      </c>
      <c r="U204" s="207">
        <f>((T204-S204)/T204)</f>
        <v>0.21221695629278567</v>
      </c>
      <c r="V204" s="207">
        <f>((T204-S204)/S204)</f>
        <v>0.26938502673796794</v>
      </c>
      <c r="W204" s="206" t="s">
        <v>252</v>
      </c>
      <c r="X204" s="205" t="s">
        <v>580</v>
      </c>
      <c r="Y204" s="204" t="s">
        <v>153</v>
      </c>
      <c r="Z204" s="204" t="s">
        <v>143</v>
      </c>
      <c r="AA204" s="203" t="s">
        <v>144</v>
      </c>
      <c r="AB204" s="202" t="s">
        <v>145</v>
      </c>
      <c r="AC204" s="202" t="s">
        <v>146</v>
      </c>
      <c r="AD204" s="202" t="s">
        <v>147</v>
      </c>
    </row>
    <row r="205" spans="1:30" ht="18.75" x14ac:dyDescent="0.2">
      <c r="A205" s="16" t="s">
        <v>581</v>
      </c>
      <c r="B205" s="17">
        <v>44720</v>
      </c>
      <c r="C205" s="18">
        <v>44720</v>
      </c>
      <c r="D205" s="33"/>
      <c r="E205" s="34" t="s">
        <v>582</v>
      </c>
      <c r="F205" s="35"/>
      <c r="G205" s="36"/>
      <c r="H205" s="36"/>
      <c r="I205" s="36"/>
      <c r="J205" s="37"/>
      <c r="K205" s="37"/>
      <c r="L205" s="38"/>
      <c r="M205" s="39"/>
      <c r="N205" s="39"/>
      <c r="O205" s="39"/>
      <c r="P205" s="39"/>
      <c r="Q205" s="40"/>
      <c r="R205" s="41"/>
      <c r="S205" s="42"/>
      <c r="T205" s="42"/>
      <c r="U205" s="43"/>
      <c r="V205" s="43"/>
      <c r="W205" s="16" t="s">
        <v>28</v>
      </c>
      <c r="X205" s="16"/>
      <c r="Y205" s="112" t="s">
        <v>29</v>
      </c>
      <c r="Z205" s="44"/>
      <c r="AA205" s="44"/>
      <c r="AB205" s="44"/>
      <c r="AC205" s="45"/>
      <c r="AD205" s="45"/>
    </row>
    <row r="206" spans="1:30" ht="17.25" x14ac:dyDescent="0.2">
      <c r="A206" s="58" t="s">
        <v>581</v>
      </c>
      <c r="B206" s="20">
        <v>44721</v>
      </c>
      <c r="C206" s="21">
        <v>44721</v>
      </c>
      <c r="D206" s="71"/>
      <c r="E206" s="28" t="s">
        <v>32</v>
      </c>
      <c r="F206" s="23" t="s">
        <v>33</v>
      </c>
      <c r="G206" s="56"/>
      <c r="H206" s="52"/>
      <c r="I206" s="52"/>
      <c r="J206" s="25"/>
      <c r="K206" s="25"/>
      <c r="L206" s="26" t="s">
        <v>194</v>
      </c>
      <c r="M206" s="29">
        <v>0.75</v>
      </c>
      <c r="N206" s="29" t="s">
        <v>142</v>
      </c>
      <c r="O206" s="29"/>
      <c r="P206" s="29"/>
      <c r="Q206" s="30"/>
      <c r="R206" s="73"/>
      <c r="S206" s="31"/>
      <c r="T206" s="31"/>
      <c r="U206" s="32"/>
      <c r="V206" s="32"/>
      <c r="W206" s="55" t="s">
        <v>48</v>
      </c>
      <c r="X206" s="55"/>
      <c r="Y206" s="27" t="s">
        <v>29</v>
      </c>
      <c r="Z206" s="27" t="s">
        <v>143</v>
      </c>
      <c r="AA206" s="49" t="s">
        <v>144</v>
      </c>
      <c r="AB206" s="51" t="s">
        <v>145</v>
      </c>
      <c r="AC206" s="51" t="s">
        <v>146</v>
      </c>
      <c r="AD206" s="51" t="s">
        <v>147</v>
      </c>
    </row>
    <row r="207" spans="1:30" x14ac:dyDescent="0.2">
      <c r="A207" s="58" t="s">
        <v>581</v>
      </c>
      <c r="B207" s="20">
        <v>44718</v>
      </c>
      <c r="C207" s="21"/>
      <c r="D207" s="71" t="s">
        <v>148</v>
      </c>
      <c r="E207" s="72" t="s">
        <v>149</v>
      </c>
      <c r="F207" s="23"/>
      <c r="G207" s="56">
        <v>72</v>
      </c>
      <c r="H207" s="52">
        <v>10</v>
      </c>
      <c r="I207" s="52">
        <v>50</v>
      </c>
      <c r="J207" s="25">
        <v>0.375</v>
      </c>
      <c r="K207" s="25">
        <v>0.625</v>
      </c>
      <c r="L207" s="26"/>
      <c r="M207" s="29"/>
      <c r="N207" s="29" t="s">
        <v>142</v>
      </c>
      <c r="O207" s="29" t="s">
        <v>150</v>
      </c>
      <c r="P207" s="29" t="s">
        <v>151</v>
      </c>
      <c r="Q207" s="30" t="s">
        <v>68</v>
      </c>
      <c r="R207" s="73">
        <v>1196.8</v>
      </c>
      <c r="S207" s="31">
        <f>R207*AE1</f>
        <v>1496</v>
      </c>
      <c r="T207" s="31">
        <v>1899</v>
      </c>
      <c r="U207" s="32">
        <f>((T207-S207)/T207)</f>
        <v>0.21221695629278567</v>
      </c>
      <c r="V207" s="32">
        <f>((T207-S207)/S207)</f>
        <v>0.26938502673796794</v>
      </c>
      <c r="W207" s="55" t="s">
        <v>34</v>
      </c>
      <c r="X207" s="114" t="s">
        <v>583</v>
      </c>
      <c r="Y207" s="27" t="s">
        <v>153</v>
      </c>
      <c r="Z207" s="27" t="s">
        <v>143</v>
      </c>
      <c r="AA207" s="49" t="s">
        <v>144</v>
      </c>
      <c r="AB207" s="51" t="s">
        <v>145</v>
      </c>
      <c r="AC207" s="51" t="s">
        <v>146</v>
      </c>
      <c r="AD207" s="51" t="s">
        <v>147</v>
      </c>
    </row>
    <row r="208" spans="1:30" ht="17.25" x14ac:dyDescent="0.2">
      <c r="A208" s="58" t="s">
        <v>581</v>
      </c>
      <c r="B208" s="20">
        <v>44722</v>
      </c>
      <c r="C208" s="21">
        <v>44722</v>
      </c>
      <c r="D208" s="71"/>
      <c r="E208" s="28" t="s">
        <v>584</v>
      </c>
      <c r="F208" s="23" t="s">
        <v>33</v>
      </c>
      <c r="G208" s="56"/>
      <c r="H208" s="52"/>
      <c r="I208" s="52"/>
      <c r="J208" s="25"/>
      <c r="K208" s="25"/>
      <c r="L208" s="26">
        <v>0.375</v>
      </c>
      <c r="M208" s="29">
        <v>0.75</v>
      </c>
      <c r="N208" s="29" t="s">
        <v>142</v>
      </c>
      <c r="O208" s="29"/>
      <c r="P208" s="29"/>
      <c r="Q208" s="30"/>
      <c r="R208" s="73"/>
      <c r="S208" s="31"/>
      <c r="T208" s="31"/>
      <c r="U208" s="32"/>
      <c r="V208" s="32"/>
      <c r="W208" s="55" t="s">
        <v>48</v>
      </c>
      <c r="X208" s="55"/>
      <c r="Y208" s="27" t="s">
        <v>29</v>
      </c>
      <c r="Z208" s="27" t="s">
        <v>143</v>
      </c>
      <c r="AA208" s="49" t="s">
        <v>144</v>
      </c>
      <c r="AB208" s="51" t="s">
        <v>145</v>
      </c>
      <c r="AC208" s="51" t="s">
        <v>146</v>
      </c>
      <c r="AD208" s="51" t="s">
        <v>147</v>
      </c>
    </row>
    <row r="209" spans="1:30" x14ac:dyDescent="0.2">
      <c r="A209" s="58" t="s">
        <v>581</v>
      </c>
      <c r="B209" s="20">
        <v>44722</v>
      </c>
      <c r="C209" s="21"/>
      <c r="D209" s="71" t="s">
        <v>585</v>
      </c>
      <c r="E209" s="72" t="s">
        <v>586</v>
      </c>
      <c r="F209" s="23"/>
      <c r="G209" s="56">
        <v>4</v>
      </c>
      <c r="H209" s="52">
        <v>10</v>
      </c>
      <c r="I209" s="52">
        <v>80</v>
      </c>
      <c r="J209" s="25">
        <v>0.38541666666666669</v>
      </c>
      <c r="K209" s="25">
        <v>0.55208333333333337</v>
      </c>
      <c r="L209" s="26"/>
      <c r="M209" s="29"/>
      <c r="N209" s="29" t="s">
        <v>142</v>
      </c>
      <c r="O209" s="29" t="s">
        <v>587</v>
      </c>
      <c r="P209" s="29" t="s">
        <v>158</v>
      </c>
      <c r="Q209" s="30" t="s">
        <v>56</v>
      </c>
      <c r="R209" s="73">
        <v>54.05</v>
      </c>
      <c r="S209" s="31">
        <f>R209*AE1</f>
        <v>67.5625</v>
      </c>
      <c r="T209" s="31">
        <v>99</v>
      </c>
      <c r="U209" s="32">
        <f>((T209-S209)/T209)</f>
        <v>0.31755050505050503</v>
      </c>
      <c r="V209" s="32">
        <f>((T209-S209)/S209)</f>
        <v>0.46530989824236818</v>
      </c>
      <c r="W209" s="55" t="s">
        <v>159</v>
      </c>
      <c r="X209" s="114" t="s">
        <v>588</v>
      </c>
      <c r="Y209" s="27" t="s">
        <v>29</v>
      </c>
      <c r="Z209" s="27" t="s">
        <v>143</v>
      </c>
      <c r="AA209" s="49" t="s">
        <v>144</v>
      </c>
      <c r="AB209" s="51" t="s">
        <v>145</v>
      </c>
      <c r="AC209" s="51" t="s">
        <v>146</v>
      </c>
      <c r="AD209" s="51" t="s">
        <v>147</v>
      </c>
    </row>
    <row r="210" spans="1:30" x14ac:dyDescent="0.2">
      <c r="A210" s="58" t="s">
        <v>581</v>
      </c>
      <c r="B210" s="20">
        <v>44722</v>
      </c>
      <c r="C210" s="21"/>
      <c r="D210" s="71" t="s">
        <v>589</v>
      </c>
      <c r="E210" s="72" t="s">
        <v>590</v>
      </c>
      <c r="F210" s="23"/>
      <c r="G210" s="56">
        <v>4</v>
      </c>
      <c r="H210" s="52">
        <v>10</v>
      </c>
      <c r="I210" s="52">
        <v>80</v>
      </c>
      <c r="J210" s="25">
        <v>0.40625</v>
      </c>
      <c r="K210" s="25">
        <v>0.57291666666666663</v>
      </c>
      <c r="L210" s="26"/>
      <c r="M210" s="29"/>
      <c r="N210" s="29" t="s">
        <v>142</v>
      </c>
      <c r="O210" s="29" t="s">
        <v>157</v>
      </c>
      <c r="P210" s="29" t="s">
        <v>158</v>
      </c>
      <c r="Q210" s="30" t="s">
        <v>56</v>
      </c>
      <c r="R210" s="73">
        <v>57.5</v>
      </c>
      <c r="S210" s="31">
        <f>R210*AE1</f>
        <v>71.875</v>
      </c>
      <c r="T210" s="31">
        <v>109</v>
      </c>
      <c r="U210" s="32">
        <f>((T210-S210)/T210)</f>
        <v>0.34059633027522934</v>
      </c>
      <c r="V210" s="32">
        <f>((T210-S210)/S210)</f>
        <v>0.51652173913043475</v>
      </c>
      <c r="W210" s="55" t="s">
        <v>159</v>
      </c>
      <c r="X210" s="114" t="s">
        <v>591</v>
      </c>
      <c r="Y210" s="27" t="s">
        <v>29</v>
      </c>
      <c r="Z210" s="27" t="s">
        <v>143</v>
      </c>
      <c r="AA210" s="49" t="s">
        <v>144</v>
      </c>
      <c r="AB210" s="51" t="s">
        <v>145</v>
      </c>
      <c r="AC210" s="51" t="s">
        <v>146</v>
      </c>
      <c r="AD210" s="51" t="s">
        <v>147</v>
      </c>
    </row>
    <row r="211" spans="1:30" x14ac:dyDescent="0.2">
      <c r="A211" s="58" t="s">
        <v>581</v>
      </c>
      <c r="B211" s="20">
        <v>44722</v>
      </c>
      <c r="C211" s="21"/>
      <c r="D211" s="71" t="s">
        <v>592</v>
      </c>
      <c r="E211" s="72" t="s">
        <v>593</v>
      </c>
      <c r="F211" s="23"/>
      <c r="G211" s="56">
        <v>4</v>
      </c>
      <c r="H211" s="52">
        <v>2</v>
      </c>
      <c r="I211" s="52">
        <v>25</v>
      </c>
      <c r="J211" s="25">
        <v>0.38541666666666669</v>
      </c>
      <c r="K211" s="25">
        <v>0.55208333333333337</v>
      </c>
      <c r="L211" s="26"/>
      <c r="M211" s="29"/>
      <c r="N211" s="29" t="s">
        <v>142</v>
      </c>
      <c r="O211" s="29" t="s">
        <v>157</v>
      </c>
      <c r="P211" s="29" t="s">
        <v>158</v>
      </c>
      <c r="Q211" s="30" t="s">
        <v>68</v>
      </c>
      <c r="R211" s="73">
        <v>85.3</v>
      </c>
      <c r="S211" s="31">
        <f>R211*AE1</f>
        <v>106.625</v>
      </c>
      <c r="T211" s="31">
        <v>159</v>
      </c>
      <c r="U211" s="32">
        <f>((T211-S211)/T211)</f>
        <v>0.32940251572327045</v>
      </c>
      <c r="V211" s="32">
        <f>((T211-S211)/S211)</f>
        <v>0.49120750293083237</v>
      </c>
      <c r="W211" s="55" t="s">
        <v>159</v>
      </c>
      <c r="X211" s="114" t="s">
        <v>594</v>
      </c>
      <c r="Y211" s="27" t="s">
        <v>29</v>
      </c>
      <c r="Z211" s="27" t="s">
        <v>143</v>
      </c>
      <c r="AA211" s="49" t="s">
        <v>144</v>
      </c>
      <c r="AB211" s="51" t="s">
        <v>145</v>
      </c>
      <c r="AC211" s="51" t="s">
        <v>146</v>
      </c>
      <c r="AD211" s="51" t="s">
        <v>147</v>
      </c>
    </row>
    <row r="212" spans="1:30" x14ac:dyDescent="0.2">
      <c r="A212" s="58" t="s">
        <v>581</v>
      </c>
      <c r="B212" s="20">
        <v>44722</v>
      </c>
      <c r="C212" s="21"/>
      <c r="D212" s="71" t="s">
        <v>595</v>
      </c>
      <c r="E212" s="72" t="s">
        <v>186</v>
      </c>
      <c r="F212" s="23"/>
      <c r="G212" s="56">
        <v>4</v>
      </c>
      <c r="H212" s="52">
        <v>2</v>
      </c>
      <c r="I212" s="52">
        <v>6</v>
      </c>
      <c r="J212" s="25">
        <v>0.375</v>
      </c>
      <c r="K212" s="25">
        <v>0.54166666666666663</v>
      </c>
      <c r="L212" s="26"/>
      <c r="M212" s="29"/>
      <c r="N212" s="29" t="s">
        <v>142</v>
      </c>
      <c r="O212" s="29" t="s">
        <v>157</v>
      </c>
      <c r="P212" s="29" t="s">
        <v>151</v>
      </c>
      <c r="Q212" s="30" t="s">
        <v>187</v>
      </c>
      <c r="R212" s="73">
        <v>316</v>
      </c>
      <c r="S212" s="31">
        <f>R212*AE1</f>
        <v>395</v>
      </c>
      <c r="T212" s="31">
        <v>699</v>
      </c>
      <c r="U212" s="32">
        <f>((T212-S212)/T212)</f>
        <v>0.43490701001430615</v>
      </c>
      <c r="V212" s="32">
        <f>((T212-S212)/S212)</f>
        <v>0.76962025316455696</v>
      </c>
      <c r="W212" s="55" t="s">
        <v>188</v>
      </c>
      <c r="X212" s="117" t="s">
        <v>596</v>
      </c>
      <c r="Y212" s="27" t="s">
        <v>29</v>
      </c>
      <c r="Z212" s="27" t="s">
        <v>143</v>
      </c>
      <c r="AA212" s="49" t="s">
        <v>144</v>
      </c>
      <c r="AB212" s="51" t="s">
        <v>145</v>
      </c>
      <c r="AC212" s="51" t="s">
        <v>146</v>
      </c>
      <c r="AD212" s="51" t="s">
        <v>147</v>
      </c>
    </row>
    <row r="213" spans="1:30" ht="17.25" x14ac:dyDescent="0.2">
      <c r="A213" s="58" t="s">
        <v>581</v>
      </c>
      <c r="B213" s="20">
        <v>44723</v>
      </c>
      <c r="C213" s="21">
        <v>44723</v>
      </c>
      <c r="D213" s="71"/>
      <c r="E213" s="28" t="s">
        <v>597</v>
      </c>
      <c r="F213" s="23" t="s">
        <v>33</v>
      </c>
      <c r="G213" s="56"/>
      <c r="H213" s="52"/>
      <c r="I213" s="52"/>
      <c r="J213" s="25"/>
      <c r="K213" s="25"/>
      <c r="L213" s="26">
        <v>0.41666666666666669</v>
      </c>
      <c r="M213" s="29">
        <v>0.75</v>
      </c>
      <c r="N213" s="29" t="s">
        <v>142</v>
      </c>
      <c r="O213" s="29"/>
      <c r="P213" s="29"/>
      <c r="Q213" s="30"/>
      <c r="R213" s="73"/>
      <c r="S213" s="31"/>
      <c r="T213" s="31"/>
      <c r="U213" s="32"/>
      <c r="V213" s="32"/>
      <c r="W213" s="55" t="s">
        <v>48</v>
      </c>
      <c r="X213" s="29"/>
      <c r="Y213" s="27" t="s">
        <v>29</v>
      </c>
      <c r="Z213" s="27" t="s">
        <v>197</v>
      </c>
      <c r="AA213" s="49" t="s">
        <v>40</v>
      </c>
      <c r="AB213" s="50" t="s">
        <v>198</v>
      </c>
      <c r="AC213" s="51" t="s">
        <v>199</v>
      </c>
      <c r="AD213" s="51"/>
    </row>
    <row r="214" spans="1:30" x14ac:dyDescent="0.2">
      <c r="A214" s="58" t="s">
        <v>581</v>
      </c>
      <c r="B214" s="20">
        <v>44723</v>
      </c>
      <c r="C214" s="21"/>
      <c r="D214" s="71" t="s">
        <v>598</v>
      </c>
      <c r="E214" s="72" t="s">
        <v>599</v>
      </c>
      <c r="F214" s="23"/>
      <c r="G214" s="56">
        <v>2.5</v>
      </c>
      <c r="H214" s="52">
        <v>10</v>
      </c>
      <c r="I214" s="52">
        <v>200</v>
      </c>
      <c r="J214" s="25">
        <v>0.58333333333333337</v>
      </c>
      <c r="K214" s="25">
        <v>0.6875</v>
      </c>
      <c r="L214" s="26"/>
      <c r="M214" s="29"/>
      <c r="N214" s="29" t="s">
        <v>142</v>
      </c>
      <c r="O214" s="29" t="s">
        <v>157</v>
      </c>
      <c r="P214" s="29" t="s">
        <v>158</v>
      </c>
      <c r="Q214" s="30" t="s">
        <v>56</v>
      </c>
      <c r="R214" s="73">
        <v>63</v>
      </c>
      <c r="S214" s="31">
        <f>R214*AE1</f>
        <v>78.75</v>
      </c>
      <c r="T214" s="31">
        <v>119</v>
      </c>
      <c r="U214" s="32">
        <f>((T214-S214)/T214)</f>
        <v>0.33823529411764708</v>
      </c>
      <c r="V214" s="32">
        <f>((T214-S214)/S214)</f>
        <v>0.51111111111111107</v>
      </c>
      <c r="W214" s="55" t="s">
        <v>159</v>
      </c>
      <c r="X214" s="117" t="s">
        <v>600</v>
      </c>
      <c r="Y214" s="27" t="s">
        <v>29</v>
      </c>
      <c r="Z214" s="27" t="s">
        <v>197</v>
      </c>
      <c r="AA214" s="49" t="s">
        <v>40</v>
      </c>
      <c r="AB214" s="50" t="s">
        <v>198</v>
      </c>
      <c r="AC214" s="51" t="s">
        <v>199</v>
      </c>
      <c r="AD214" s="51"/>
    </row>
    <row r="215" spans="1:30" x14ac:dyDescent="0.2">
      <c r="A215" s="58" t="s">
        <v>581</v>
      </c>
      <c r="B215" s="20">
        <v>44723</v>
      </c>
      <c r="C215" s="21"/>
      <c r="D215" s="71" t="s">
        <v>601</v>
      </c>
      <c r="E215" s="72" t="s">
        <v>602</v>
      </c>
      <c r="F215" s="23"/>
      <c r="G215" s="56">
        <v>6</v>
      </c>
      <c r="H215" s="52">
        <v>10</v>
      </c>
      <c r="I215" s="52">
        <v>50</v>
      </c>
      <c r="J215" s="25">
        <v>0.4375</v>
      </c>
      <c r="K215" s="25">
        <v>0.6875</v>
      </c>
      <c r="L215" s="26"/>
      <c r="M215" s="29"/>
      <c r="N215" s="29" t="s">
        <v>142</v>
      </c>
      <c r="O215" s="29" t="s">
        <v>136</v>
      </c>
      <c r="P215" s="29" t="s">
        <v>151</v>
      </c>
      <c r="Q215" s="30" t="s">
        <v>56</v>
      </c>
      <c r="R215" s="73">
        <v>111</v>
      </c>
      <c r="S215" s="31">
        <f>R215*AE1</f>
        <v>138.75</v>
      </c>
      <c r="T215" s="31">
        <v>199</v>
      </c>
      <c r="U215" s="32">
        <f>((T215-S215)/T215)</f>
        <v>0.30276381909547739</v>
      </c>
      <c r="V215" s="32">
        <f>((T215-S215)/S215)</f>
        <v>0.43423423423423424</v>
      </c>
      <c r="W215" s="55" t="s">
        <v>159</v>
      </c>
      <c r="X215" s="117" t="s">
        <v>603</v>
      </c>
      <c r="Y215" s="27" t="s">
        <v>29</v>
      </c>
      <c r="Z215" s="27" t="s">
        <v>197</v>
      </c>
      <c r="AA215" s="49" t="s">
        <v>40</v>
      </c>
      <c r="AB215" s="50" t="s">
        <v>198</v>
      </c>
      <c r="AC215" s="51" t="s">
        <v>199</v>
      </c>
      <c r="AD215" s="51"/>
    </row>
    <row r="216" spans="1:30" x14ac:dyDescent="0.2">
      <c r="A216" s="58" t="s">
        <v>581</v>
      </c>
      <c r="B216" s="20">
        <v>44723</v>
      </c>
      <c r="C216" s="21"/>
      <c r="D216" s="71" t="s">
        <v>604</v>
      </c>
      <c r="E216" s="72" t="s">
        <v>605</v>
      </c>
      <c r="F216" s="23"/>
      <c r="G216" s="56">
        <v>5</v>
      </c>
      <c r="H216" s="52">
        <v>10</v>
      </c>
      <c r="I216" s="52">
        <v>40</v>
      </c>
      <c r="J216" s="25">
        <v>0.52083333333333337</v>
      </c>
      <c r="K216" s="25">
        <v>0.72916666666666663</v>
      </c>
      <c r="L216" s="26"/>
      <c r="M216" s="29"/>
      <c r="N216" s="29" t="s">
        <v>142</v>
      </c>
      <c r="O216" s="29" t="s">
        <v>136</v>
      </c>
      <c r="P216" s="29" t="s">
        <v>151</v>
      </c>
      <c r="Q216" s="30" t="s">
        <v>56</v>
      </c>
      <c r="R216" s="73">
        <v>85</v>
      </c>
      <c r="S216" s="31">
        <f>R216*AE1</f>
        <v>106.25</v>
      </c>
      <c r="T216" s="31">
        <v>159</v>
      </c>
      <c r="U216" s="32">
        <f>((T216-S216)/T216)</f>
        <v>0.33176100628930816</v>
      </c>
      <c r="V216" s="32">
        <f>((T216-S216)/S216)</f>
        <v>0.49647058823529411</v>
      </c>
      <c r="W216" s="55" t="s">
        <v>159</v>
      </c>
      <c r="X216" s="117" t="s">
        <v>606</v>
      </c>
      <c r="Y216" s="27" t="s">
        <v>29</v>
      </c>
      <c r="Z216" s="27" t="s">
        <v>197</v>
      </c>
      <c r="AA216" s="49" t="s">
        <v>40</v>
      </c>
      <c r="AB216" s="50" t="s">
        <v>198</v>
      </c>
      <c r="AC216" s="51" t="s">
        <v>199</v>
      </c>
      <c r="AD216" s="51"/>
    </row>
    <row r="217" spans="1:30" x14ac:dyDescent="0.2">
      <c r="A217" s="58" t="s">
        <v>581</v>
      </c>
      <c r="B217" s="20">
        <v>44723</v>
      </c>
      <c r="C217" s="21"/>
      <c r="D217" s="71" t="s">
        <v>607</v>
      </c>
      <c r="E217" s="72" t="s">
        <v>186</v>
      </c>
      <c r="F217" s="23"/>
      <c r="G217" s="56">
        <v>4</v>
      </c>
      <c r="H217" s="52">
        <v>2</v>
      </c>
      <c r="I217" s="52">
        <v>6</v>
      </c>
      <c r="J217" s="25">
        <v>0.375</v>
      </c>
      <c r="K217" s="25">
        <v>0.54166666666666663</v>
      </c>
      <c r="L217" s="26"/>
      <c r="M217" s="29"/>
      <c r="N217" s="29" t="s">
        <v>142</v>
      </c>
      <c r="O217" s="29" t="s">
        <v>157</v>
      </c>
      <c r="P217" s="29" t="s">
        <v>151</v>
      </c>
      <c r="Q217" s="30" t="s">
        <v>187</v>
      </c>
      <c r="R217" s="73">
        <v>656</v>
      </c>
      <c r="S217" s="31">
        <f>R217*AE1</f>
        <v>820</v>
      </c>
      <c r="T217" s="31">
        <v>1299</v>
      </c>
      <c r="U217" s="32">
        <f>((T217-S217)/T217)</f>
        <v>0.36874518860662048</v>
      </c>
      <c r="V217" s="32">
        <f>((T217-S217)/S217)</f>
        <v>0.5841463414634146</v>
      </c>
      <c r="W217" s="55" t="s">
        <v>188</v>
      </c>
      <c r="X217" s="117" t="s">
        <v>596</v>
      </c>
      <c r="Y217" s="27" t="s">
        <v>29</v>
      </c>
      <c r="Z217" s="27" t="s">
        <v>197</v>
      </c>
      <c r="AA217" s="49" t="s">
        <v>40</v>
      </c>
      <c r="AB217" s="50" t="s">
        <v>198</v>
      </c>
      <c r="AC217" s="51" t="s">
        <v>199</v>
      </c>
      <c r="AD217" s="51"/>
    </row>
    <row r="218" spans="1:30" x14ac:dyDescent="0.2">
      <c r="A218" s="58" t="s">
        <v>581</v>
      </c>
      <c r="B218" s="20">
        <v>44723</v>
      </c>
      <c r="C218" s="21"/>
      <c r="D218" s="71" t="s">
        <v>608</v>
      </c>
      <c r="E218" s="72" t="s">
        <v>191</v>
      </c>
      <c r="F218" s="23"/>
      <c r="G218" s="56">
        <v>8</v>
      </c>
      <c r="H218" s="52">
        <v>2</v>
      </c>
      <c r="I218" s="52">
        <v>6</v>
      </c>
      <c r="J218" s="25">
        <v>0.375</v>
      </c>
      <c r="K218" s="25">
        <v>0.70833333333333337</v>
      </c>
      <c r="L218" s="26"/>
      <c r="M218" s="29"/>
      <c r="N218" s="29" t="s">
        <v>142</v>
      </c>
      <c r="O218" s="29" t="s">
        <v>157</v>
      </c>
      <c r="P218" s="29" t="s">
        <v>151</v>
      </c>
      <c r="Q218" s="30" t="s">
        <v>187</v>
      </c>
      <c r="R218" s="73">
        <v>849</v>
      </c>
      <c r="S218" s="31">
        <f>R218*AE1</f>
        <v>1061.25</v>
      </c>
      <c r="T218" s="31">
        <v>1699</v>
      </c>
      <c r="U218" s="32">
        <f>((T218-S218)/T218)</f>
        <v>0.37536786344908768</v>
      </c>
      <c r="V218" s="32">
        <f>((T218-S218)/S218)</f>
        <v>0.60094228504122493</v>
      </c>
      <c r="W218" s="55" t="s">
        <v>188</v>
      </c>
      <c r="X218" s="117" t="s">
        <v>609</v>
      </c>
      <c r="Y218" s="27" t="s">
        <v>29</v>
      </c>
      <c r="Z218" s="27" t="s">
        <v>197</v>
      </c>
      <c r="AA218" s="49" t="s">
        <v>40</v>
      </c>
      <c r="AB218" s="50" t="s">
        <v>198</v>
      </c>
      <c r="AC218" s="51" t="s">
        <v>199</v>
      </c>
      <c r="AD218" s="51"/>
    </row>
    <row r="219" spans="1:30" ht="17.25" x14ac:dyDescent="0.2">
      <c r="A219" s="58" t="s">
        <v>581</v>
      </c>
      <c r="B219" s="20">
        <v>44724</v>
      </c>
      <c r="C219" s="21">
        <v>44724</v>
      </c>
      <c r="D219" s="71"/>
      <c r="E219" s="28" t="s">
        <v>610</v>
      </c>
      <c r="F219" s="23" t="s">
        <v>33</v>
      </c>
      <c r="G219" s="56"/>
      <c r="H219" s="52"/>
      <c r="I219" s="52"/>
      <c r="J219" s="25"/>
      <c r="K219" s="25"/>
      <c r="L219" s="26">
        <v>0.52083333333333337</v>
      </c>
      <c r="M219" s="29">
        <v>0.8125</v>
      </c>
      <c r="N219" s="29" t="s">
        <v>142</v>
      </c>
      <c r="O219" s="29"/>
      <c r="P219" s="29"/>
      <c r="Q219" s="30"/>
      <c r="R219" s="73"/>
      <c r="S219" s="31"/>
      <c r="T219" s="31"/>
      <c r="U219" s="32"/>
      <c r="V219" s="32"/>
      <c r="W219" s="55" t="s">
        <v>48</v>
      </c>
      <c r="X219" s="29"/>
      <c r="Y219" s="27" t="s">
        <v>29</v>
      </c>
      <c r="Z219" s="27" t="s">
        <v>197</v>
      </c>
      <c r="AA219" s="49" t="s">
        <v>40</v>
      </c>
      <c r="AB219" s="50" t="s">
        <v>198</v>
      </c>
      <c r="AC219" s="51" t="s">
        <v>199</v>
      </c>
      <c r="AD219" s="51"/>
    </row>
    <row r="220" spans="1:30" x14ac:dyDescent="0.2">
      <c r="A220" s="58" t="s">
        <v>581</v>
      </c>
      <c r="B220" s="20">
        <v>44724</v>
      </c>
      <c r="C220" s="21"/>
      <c r="D220" s="71" t="s">
        <v>611</v>
      </c>
      <c r="E220" s="72" t="s">
        <v>612</v>
      </c>
      <c r="F220" s="23"/>
      <c r="G220" s="56">
        <v>4.5</v>
      </c>
      <c r="H220" s="52">
        <v>2</v>
      </c>
      <c r="I220" s="52">
        <v>105</v>
      </c>
      <c r="J220" s="25">
        <v>0.58333333333333337</v>
      </c>
      <c r="K220" s="25">
        <v>0.77083333333333337</v>
      </c>
      <c r="L220" s="26"/>
      <c r="M220" s="29"/>
      <c r="N220" s="29" t="s">
        <v>142</v>
      </c>
      <c r="O220" s="29" t="s">
        <v>136</v>
      </c>
      <c r="P220" s="29" t="s">
        <v>158</v>
      </c>
      <c r="Q220" s="30" t="s">
        <v>66</v>
      </c>
      <c r="R220" s="73">
        <v>49</v>
      </c>
      <c r="S220" s="31">
        <f>R220*AE1</f>
        <v>61.25</v>
      </c>
      <c r="T220" s="31">
        <v>99</v>
      </c>
      <c r="U220" s="32">
        <f>((T220-S220)/T220)</f>
        <v>0.38131313131313133</v>
      </c>
      <c r="V220" s="32">
        <f>((T220-S220)/S220)</f>
        <v>0.61632653061224485</v>
      </c>
      <c r="W220" s="55" t="s">
        <v>159</v>
      </c>
      <c r="X220" s="117" t="s">
        <v>613</v>
      </c>
      <c r="Y220" s="27" t="s">
        <v>29</v>
      </c>
      <c r="Z220" s="27" t="s">
        <v>197</v>
      </c>
      <c r="AA220" s="49" t="s">
        <v>40</v>
      </c>
      <c r="AB220" s="50" t="s">
        <v>198</v>
      </c>
      <c r="AC220" s="51" t="s">
        <v>199</v>
      </c>
      <c r="AD220" s="51"/>
    </row>
    <row r="221" spans="1:30" x14ac:dyDescent="0.2">
      <c r="A221" s="58" t="s">
        <v>581</v>
      </c>
      <c r="B221" s="20">
        <v>44724</v>
      </c>
      <c r="C221" s="21"/>
      <c r="D221" s="71" t="s">
        <v>614</v>
      </c>
      <c r="E221" s="72" t="s">
        <v>615</v>
      </c>
      <c r="F221" s="23"/>
      <c r="G221" s="56">
        <v>4</v>
      </c>
      <c r="H221" s="52">
        <v>2</v>
      </c>
      <c r="I221" s="52">
        <v>40</v>
      </c>
      <c r="J221" s="25">
        <v>0.5625</v>
      </c>
      <c r="K221" s="25">
        <v>0.72916666666666663</v>
      </c>
      <c r="L221" s="26"/>
      <c r="M221" s="29"/>
      <c r="N221" s="29" t="s">
        <v>142</v>
      </c>
      <c r="O221" s="29" t="s">
        <v>136</v>
      </c>
      <c r="P221" s="29" t="s">
        <v>616</v>
      </c>
      <c r="Q221" s="30" t="s">
        <v>135</v>
      </c>
      <c r="R221" s="73">
        <v>203</v>
      </c>
      <c r="S221" s="31">
        <f>R221*AE1</f>
        <v>253.75</v>
      </c>
      <c r="T221" s="31">
        <v>369</v>
      </c>
      <c r="U221" s="32">
        <f>((T221-S221)/T221)</f>
        <v>0.31233062330623307</v>
      </c>
      <c r="V221" s="32">
        <f>((T221-S221)/S221)</f>
        <v>0.45418719211822661</v>
      </c>
      <c r="W221" s="55" t="s">
        <v>159</v>
      </c>
      <c r="X221" s="117" t="s">
        <v>617</v>
      </c>
      <c r="Y221" s="27" t="s">
        <v>29</v>
      </c>
      <c r="Z221" s="27" t="s">
        <v>197</v>
      </c>
      <c r="AA221" s="49" t="s">
        <v>40</v>
      </c>
      <c r="AB221" s="50" t="s">
        <v>198</v>
      </c>
      <c r="AC221" s="51" t="s">
        <v>199</v>
      </c>
      <c r="AD221" s="51"/>
    </row>
    <row r="222" spans="1:30" x14ac:dyDescent="0.2">
      <c r="A222" s="58" t="s">
        <v>581</v>
      </c>
      <c r="B222" s="20">
        <v>44724</v>
      </c>
      <c r="C222" s="21"/>
      <c r="D222" s="71" t="s">
        <v>618</v>
      </c>
      <c r="E222" s="72" t="s">
        <v>619</v>
      </c>
      <c r="F222" s="23"/>
      <c r="G222" s="56">
        <v>4</v>
      </c>
      <c r="H222" s="52">
        <v>2</v>
      </c>
      <c r="I222" s="52">
        <v>20</v>
      </c>
      <c r="J222" s="25">
        <v>0.625</v>
      </c>
      <c r="K222" s="25">
        <v>0.79166666666666663</v>
      </c>
      <c r="L222" s="26"/>
      <c r="M222" s="29"/>
      <c r="N222" s="29" t="s">
        <v>142</v>
      </c>
      <c r="O222" s="29" t="s">
        <v>136</v>
      </c>
      <c r="P222" s="29" t="s">
        <v>158</v>
      </c>
      <c r="Q222" s="30" t="s">
        <v>135</v>
      </c>
      <c r="R222" s="73">
        <v>184</v>
      </c>
      <c r="S222" s="31">
        <f>R222*AE1</f>
        <v>230</v>
      </c>
      <c r="T222" s="31">
        <v>329</v>
      </c>
      <c r="U222" s="32">
        <f>((T222-S222)/T222)</f>
        <v>0.30091185410334348</v>
      </c>
      <c r="V222" s="32">
        <f>((T222-S222)/S222)</f>
        <v>0.43043478260869567</v>
      </c>
      <c r="W222" s="55" t="s">
        <v>159</v>
      </c>
      <c r="X222" s="117" t="s">
        <v>620</v>
      </c>
      <c r="Y222" s="27" t="s">
        <v>29</v>
      </c>
      <c r="Z222" s="27" t="s">
        <v>197</v>
      </c>
      <c r="AA222" s="49" t="s">
        <v>40</v>
      </c>
      <c r="AB222" s="50" t="s">
        <v>198</v>
      </c>
      <c r="AC222" s="51" t="s">
        <v>199</v>
      </c>
      <c r="AD222" s="51"/>
    </row>
    <row r="223" spans="1:30" x14ac:dyDescent="0.2">
      <c r="A223" s="58" t="s">
        <v>581</v>
      </c>
      <c r="B223" s="20">
        <v>44724</v>
      </c>
      <c r="C223" s="21"/>
      <c r="D223" s="71" t="s">
        <v>621</v>
      </c>
      <c r="E223" s="72" t="s">
        <v>186</v>
      </c>
      <c r="F223" s="23"/>
      <c r="G223" s="56">
        <v>4</v>
      </c>
      <c r="H223" s="52">
        <v>2</v>
      </c>
      <c r="I223" s="52">
        <v>6</v>
      </c>
      <c r="J223" s="25">
        <v>0.375</v>
      </c>
      <c r="K223" s="25">
        <v>0.54166666666666663</v>
      </c>
      <c r="L223" s="26"/>
      <c r="M223" s="29"/>
      <c r="N223" s="29" t="s">
        <v>142</v>
      </c>
      <c r="O223" s="29" t="s">
        <v>157</v>
      </c>
      <c r="P223" s="29" t="s">
        <v>151</v>
      </c>
      <c r="Q223" s="30" t="s">
        <v>187</v>
      </c>
      <c r="R223" s="73">
        <v>480</v>
      </c>
      <c r="S223" s="31">
        <f>R223*AE1</f>
        <v>600</v>
      </c>
      <c r="T223" s="31">
        <v>999</v>
      </c>
      <c r="U223" s="32">
        <f>((T223-S223)/T223)</f>
        <v>0.39939939939939939</v>
      </c>
      <c r="V223" s="32">
        <f>((T223-S223)/S223)</f>
        <v>0.66500000000000004</v>
      </c>
      <c r="W223" s="55" t="s">
        <v>188</v>
      </c>
      <c r="X223" s="117" t="s">
        <v>622</v>
      </c>
      <c r="Y223" s="27" t="s">
        <v>29</v>
      </c>
      <c r="Z223" s="27" t="s">
        <v>197</v>
      </c>
      <c r="AA223" s="49" t="s">
        <v>40</v>
      </c>
      <c r="AB223" s="50" t="s">
        <v>198</v>
      </c>
      <c r="AC223" s="51" t="s">
        <v>199</v>
      </c>
      <c r="AD223" s="51"/>
    </row>
    <row r="224" spans="1:30" x14ac:dyDescent="0.2">
      <c r="A224" s="58" t="s">
        <v>581</v>
      </c>
      <c r="B224" s="20">
        <v>44724</v>
      </c>
      <c r="C224" s="21"/>
      <c r="D224" s="71" t="s">
        <v>623</v>
      </c>
      <c r="E224" s="72" t="s">
        <v>191</v>
      </c>
      <c r="F224" s="23"/>
      <c r="G224" s="56">
        <v>8</v>
      </c>
      <c r="H224" s="52">
        <v>2</v>
      </c>
      <c r="I224" s="52">
        <v>6</v>
      </c>
      <c r="J224" s="25">
        <v>0.375</v>
      </c>
      <c r="K224" s="25">
        <v>0.70833333333333337</v>
      </c>
      <c r="L224" s="26"/>
      <c r="M224" s="29"/>
      <c r="N224" s="29" t="s">
        <v>142</v>
      </c>
      <c r="O224" s="29" t="s">
        <v>157</v>
      </c>
      <c r="P224" s="29" t="s">
        <v>151</v>
      </c>
      <c r="Q224" s="30" t="s">
        <v>187</v>
      </c>
      <c r="R224" s="73">
        <v>740</v>
      </c>
      <c r="S224" s="31">
        <f>R224*AE1</f>
        <v>925</v>
      </c>
      <c r="T224" s="31">
        <v>1499</v>
      </c>
      <c r="U224" s="32">
        <f>((T224-S224)/T224)</f>
        <v>0.38292194796531021</v>
      </c>
      <c r="V224" s="32">
        <f>((T224-S224)/S224)</f>
        <v>0.62054054054054053</v>
      </c>
      <c r="W224" s="55" t="s">
        <v>188</v>
      </c>
      <c r="X224" s="117" t="s">
        <v>624</v>
      </c>
      <c r="Y224" s="27" t="s">
        <v>29</v>
      </c>
      <c r="Z224" s="27" t="s">
        <v>197</v>
      </c>
      <c r="AA224" s="49" t="s">
        <v>40</v>
      </c>
      <c r="AB224" s="50" t="s">
        <v>198</v>
      </c>
      <c r="AC224" s="51" t="s">
        <v>199</v>
      </c>
      <c r="AD224" s="51"/>
    </row>
    <row r="225" spans="1:30" ht="17.25" x14ac:dyDescent="0.2">
      <c r="A225" s="58" t="s">
        <v>581</v>
      </c>
      <c r="B225" s="20">
        <v>44725</v>
      </c>
      <c r="C225" s="21">
        <v>44725</v>
      </c>
      <c r="D225" s="71"/>
      <c r="E225" s="28" t="s">
        <v>625</v>
      </c>
      <c r="F225" s="23" t="s">
        <v>80</v>
      </c>
      <c r="G225" s="56"/>
      <c r="H225" s="52"/>
      <c r="I225" s="52"/>
      <c r="J225" s="25"/>
      <c r="K225" s="25"/>
      <c r="L225" s="26" t="s">
        <v>194</v>
      </c>
      <c r="M225" s="29" t="s">
        <v>194</v>
      </c>
      <c r="N225" s="29" t="s">
        <v>142</v>
      </c>
      <c r="O225" s="29"/>
      <c r="P225" s="29"/>
      <c r="Q225" s="30"/>
      <c r="R225" s="73"/>
      <c r="S225" s="31"/>
      <c r="T225" s="31"/>
      <c r="U225" s="32"/>
      <c r="V225" s="32"/>
      <c r="W225" s="55" t="s">
        <v>195</v>
      </c>
      <c r="X225" s="29"/>
      <c r="Y225" s="27"/>
      <c r="Z225" s="27"/>
      <c r="AA225" s="49"/>
      <c r="AB225" s="50"/>
      <c r="AC225" s="51"/>
      <c r="AD225" s="51"/>
    </row>
    <row r="226" spans="1:30" ht="17.25" x14ac:dyDescent="0.2">
      <c r="A226" s="58" t="s">
        <v>581</v>
      </c>
      <c r="B226" s="20">
        <v>44726</v>
      </c>
      <c r="C226" s="21">
        <v>44726</v>
      </c>
      <c r="D226" s="71"/>
      <c r="E226" s="28" t="s">
        <v>626</v>
      </c>
      <c r="F226" s="23" t="s">
        <v>627</v>
      </c>
      <c r="G226" s="56"/>
      <c r="H226" s="52"/>
      <c r="I226" s="52"/>
      <c r="J226" s="25"/>
      <c r="K226" s="25"/>
      <c r="L226" s="26">
        <v>0.29166666666666669</v>
      </c>
      <c r="M226" s="29">
        <v>0.6875</v>
      </c>
      <c r="N226" s="29" t="s">
        <v>142</v>
      </c>
      <c r="O226" s="29"/>
      <c r="P226" s="29"/>
      <c r="Q226" s="30"/>
      <c r="R226" s="73"/>
      <c r="S226" s="31"/>
      <c r="T226" s="31"/>
      <c r="U226" s="32"/>
      <c r="V226" s="32"/>
      <c r="W226" s="55" t="s">
        <v>48</v>
      </c>
      <c r="X226" s="29"/>
      <c r="Y226" s="27" t="s">
        <v>29</v>
      </c>
      <c r="Z226" s="27" t="s">
        <v>61</v>
      </c>
      <c r="AA226" s="49" t="s">
        <v>316</v>
      </c>
      <c r="AB226" s="50" t="s">
        <v>58</v>
      </c>
      <c r="AC226" s="51"/>
      <c r="AD226" s="51"/>
    </row>
    <row r="227" spans="1:30" x14ac:dyDescent="0.2">
      <c r="A227" s="58" t="s">
        <v>581</v>
      </c>
      <c r="B227" s="20">
        <v>44726</v>
      </c>
      <c r="C227" s="21"/>
      <c r="D227" s="71" t="s">
        <v>628</v>
      </c>
      <c r="E227" s="72" t="s">
        <v>629</v>
      </c>
      <c r="F227" s="23"/>
      <c r="G227" s="56">
        <v>3.5</v>
      </c>
      <c r="H227" s="52">
        <v>10</v>
      </c>
      <c r="I227" s="52">
        <v>50</v>
      </c>
      <c r="J227" s="25">
        <v>0.375</v>
      </c>
      <c r="K227" s="25">
        <v>0.52083333333333337</v>
      </c>
      <c r="L227" s="26"/>
      <c r="M227" s="29"/>
      <c r="N227" s="29" t="s">
        <v>142</v>
      </c>
      <c r="O227" s="29" t="s">
        <v>136</v>
      </c>
      <c r="P227" s="29" t="s">
        <v>151</v>
      </c>
      <c r="Q227" s="30" t="s">
        <v>56</v>
      </c>
      <c r="R227" s="73">
        <v>71.7</v>
      </c>
      <c r="S227" s="31">
        <f>R227*AE1</f>
        <v>89.625</v>
      </c>
      <c r="T227" s="31">
        <v>129</v>
      </c>
      <c r="U227" s="32">
        <f>((T227-S227)/T227)</f>
        <v>0.30523255813953487</v>
      </c>
      <c r="V227" s="32">
        <f>((T227-S227)/S227)</f>
        <v>0.43933054393305437</v>
      </c>
      <c r="W227" s="55" t="s">
        <v>159</v>
      </c>
      <c r="X227" s="117" t="s">
        <v>630</v>
      </c>
      <c r="Y227" s="27" t="s">
        <v>29</v>
      </c>
      <c r="Z227" s="27" t="s">
        <v>61</v>
      </c>
      <c r="AA227" s="49" t="s">
        <v>316</v>
      </c>
      <c r="AB227" s="50" t="s">
        <v>58</v>
      </c>
      <c r="AC227" s="51"/>
      <c r="AD227" s="51"/>
    </row>
    <row r="228" spans="1:30" x14ac:dyDescent="0.2">
      <c r="A228" s="58" t="s">
        <v>581</v>
      </c>
      <c r="B228" s="20">
        <v>44726</v>
      </c>
      <c r="C228" s="21"/>
      <c r="D228" s="71" t="s">
        <v>631</v>
      </c>
      <c r="E228" s="72" t="s">
        <v>632</v>
      </c>
      <c r="F228" s="23"/>
      <c r="G228" s="56">
        <v>8</v>
      </c>
      <c r="H228" s="52">
        <v>10</v>
      </c>
      <c r="I228" s="52">
        <v>35</v>
      </c>
      <c r="J228" s="25">
        <v>0.33333333333333331</v>
      </c>
      <c r="K228" s="25">
        <v>0.66666666666666663</v>
      </c>
      <c r="L228" s="26"/>
      <c r="M228" s="29"/>
      <c r="N228" s="29" t="s">
        <v>142</v>
      </c>
      <c r="O228" s="29" t="s">
        <v>157</v>
      </c>
      <c r="P228" s="29" t="s">
        <v>180</v>
      </c>
      <c r="Q228" s="30" t="s">
        <v>56</v>
      </c>
      <c r="R228" s="73">
        <v>170.3</v>
      </c>
      <c r="S228" s="31">
        <f>R228*AE1</f>
        <v>212.875</v>
      </c>
      <c r="T228" s="31">
        <v>309</v>
      </c>
      <c r="U228" s="32">
        <f>((T228-S228)/T228)</f>
        <v>0.31108414239482202</v>
      </c>
      <c r="V228" s="32">
        <f>((T228-S228)/S228)</f>
        <v>0.45155607751027599</v>
      </c>
      <c r="W228" s="55" t="s">
        <v>159</v>
      </c>
      <c r="X228" s="117" t="s">
        <v>633</v>
      </c>
      <c r="Y228" s="27" t="s">
        <v>29</v>
      </c>
      <c r="Z228" s="27" t="s">
        <v>61</v>
      </c>
      <c r="AA228" s="49" t="s">
        <v>316</v>
      </c>
      <c r="AB228" s="50" t="s">
        <v>58</v>
      </c>
      <c r="AC228" s="51"/>
      <c r="AD228" s="51"/>
    </row>
    <row r="229" spans="1:30" x14ac:dyDescent="0.2">
      <c r="A229" s="58" t="s">
        <v>581</v>
      </c>
      <c r="B229" s="20">
        <v>44726</v>
      </c>
      <c r="C229" s="21"/>
      <c r="D229" s="71" t="s">
        <v>634</v>
      </c>
      <c r="E229" s="72" t="s">
        <v>635</v>
      </c>
      <c r="F229" s="23"/>
      <c r="G229" s="56">
        <v>4.5</v>
      </c>
      <c r="H229" s="52">
        <v>10</v>
      </c>
      <c r="I229" s="52">
        <v>70</v>
      </c>
      <c r="J229" s="25">
        <v>0.34375</v>
      </c>
      <c r="K229" s="25">
        <v>0.53125</v>
      </c>
      <c r="L229" s="26"/>
      <c r="M229" s="29"/>
      <c r="N229" s="29" t="s">
        <v>142</v>
      </c>
      <c r="O229" s="29" t="s">
        <v>57</v>
      </c>
      <c r="P229" s="29" t="s">
        <v>180</v>
      </c>
      <c r="Q229" s="30" t="s">
        <v>56</v>
      </c>
      <c r="R229" s="73">
        <v>143.1</v>
      </c>
      <c r="S229" s="31">
        <f>R229*AE1</f>
        <v>178.875</v>
      </c>
      <c r="T229" s="31">
        <v>259</v>
      </c>
      <c r="U229" s="32">
        <f>((T229-S229)/T229)</f>
        <v>0.30936293436293438</v>
      </c>
      <c r="V229" s="32">
        <f>((T229-S229)/S229)</f>
        <v>0.44793850454227813</v>
      </c>
      <c r="W229" s="55" t="s">
        <v>159</v>
      </c>
      <c r="X229" s="117" t="s">
        <v>636</v>
      </c>
      <c r="Y229" s="27" t="s">
        <v>29</v>
      </c>
      <c r="Z229" s="27" t="s">
        <v>61</v>
      </c>
      <c r="AA229" s="49" t="s">
        <v>316</v>
      </c>
      <c r="AB229" s="50" t="s">
        <v>58</v>
      </c>
      <c r="AC229" s="51"/>
      <c r="AD229" s="51"/>
    </row>
    <row r="230" spans="1:30" x14ac:dyDescent="0.2">
      <c r="A230" s="58" t="s">
        <v>581</v>
      </c>
      <c r="B230" s="20">
        <v>44726</v>
      </c>
      <c r="C230" s="21"/>
      <c r="D230" s="71" t="s">
        <v>637</v>
      </c>
      <c r="E230" s="72" t="s">
        <v>186</v>
      </c>
      <c r="F230" s="23"/>
      <c r="G230" s="56">
        <v>4</v>
      </c>
      <c r="H230" s="52">
        <v>2</v>
      </c>
      <c r="I230" s="52">
        <v>6</v>
      </c>
      <c r="J230" s="25">
        <v>0.375</v>
      </c>
      <c r="K230" s="25">
        <v>0.54166666666666663</v>
      </c>
      <c r="L230" s="26"/>
      <c r="M230" s="29"/>
      <c r="N230" s="29" t="s">
        <v>142</v>
      </c>
      <c r="O230" s="29" t="s">
        <v>157</v>
      </c>
      <c r="P230" s="29" t="s">
        <v>151</v>
      </c>
      <c r="Q230" s="30" t="s">
        <v>187</v>
      </c>
      <c r="R230" s="73">
        <v>920</v>
      </c>
      <c r="S230" s="31">
        <f>R230*AE1</f>
        <v>1150</v>
      </c>
      <c r="T230" s="31">
        <v>1799</v>
      </c>
      <c r="U230" s="32">
        <f>((T230-S230)/T230)</f>
        <v>0.36075597554196775</v>
      </c>
      <c r="V230" s="32">
        <f>((T230-S230)/S230)</f>
        <v>0.56434782608695655</v>
      </c>
      <c r="W230" s="55" t="s">
        <v>188</v>
      </c>
      <c r="X230" s="117" t="s">
        <v>622</v>
      </c>
      <c r="Y230" s="27" t="s">
        <v>29</v>
      </c>
      <c r="Z230" s="27" t="s">
        <v>61</v>
      </c>
      <c r="AA230" s="49" t="s">
        <v>316</v>
      </c>
      <c r="AB230" s="50" t="s">
        <v>58</v>
      </c>
      <c r="AC230" s="51"/>
      <c r="AD230" s="51"/>
    </row>
    <row r="231" spans="1:30" x14ac:dyDescent="0.2">
      <c r="A231" s="58" t="s">
        <v>581</v>
      </c>
      <c r="B231" s="20">
        <v>44726</v>
      </c>
      <c r="C231" s="21"/>
      <c r="D231" s="71" t="s">
        <v>638</v>
      </c>
      <c r="E231" s="72" t="s">
        <v>191</v>
      </c>
      <c r="F231" s="23"/>
      <c r="G231" s="56">
        <v>8</v>
      </c>
      <c r="H231" s="52">
        <v>2</v>
      </c>
      <c r="I231" s="52">
        <v>6</v>
      </c>
      <c r="J231" s="25">
        <v>0.375</v>
      </c>
      <c r="K231" s="25">
        <v>0.70833333333333337</v>
      </c>
      <c r="L231" s="26"/>
      <c r="M231" s="29"/>
      <c r="N231" s="29" t="s">
        <v>142</v>
      </c>
      <c r="O231" s="29" t="s">
        <v>157</v>
      </c>
      <c r="P231" s="29" t="s">
        <v>151</v>
      </c>
      <c r="Q231" s="30" t="s">
        <v>187</v>
      </c>
      <c r="R231" s="73">
        <v>1350</v>
      </c>
      <c r="S231" s="31">
        <f>R231*AE1</f>
        <v>1687.5</v>
      </c>
      <c r="T231" s="31">
        <v>2599</v>
      </c>
      <c r="U231" s="32">
        <f>((T231-S231)/T231)</f>
        <v>0.35071181223547521</v>
      </c>
      <c r="V231" s="32">
        <f>((T231-S231)/S231)</f>
        <v>0.54014814814814816</v>
      </c>
      <c r="W231" s="55" t="s">
        <v>188</v>
      </c>
      <c r="X231" s="117" t="s">
        <v>624</v>
      </c>
      <c r="Y231" s="27" t="s">
        <v>29</v>
      </c>
      <c r="Z231" s="27" t="s">
        <v>61</v>
      </c>
      <c r="AA231" s="49" t="s">
        <v>316</v>
      </c>
      <c r="AB231" s="50" t="s">
        <v>58</v>
      </c>
      <c r="AC231" s="51"/>
      <c r="AD231" s="51"/>
    </row>
    <row r="232" spans="1:30" ht="17.25" x14ac:dyDescent="0.2">
      <c r="A232" s="58" t="s">
        <v>581</v>
      </c>
      <c r="B232" s="20">
        <v>44727</v>
      </c>
      <c r="C232" s="21">
        <v>44727</v>
      </c>
      <c r="D232" s="71"/>
      <c r="E232" s="28" t="s">
        <v>639</v>
      </c>
      <c r="F232" s="23" t="s">
        <v>33</v>
      </c>
      <c r="G232" s="56"/>
      <c r="H232" s="52"/>
      <c r="I232" s="52"/>
      <c r="J232" s="25"/>
      <c r="K232" s="25"/>
      <c r="L232" s="26">
        <v>0.4826388888888889</v>
      </c>
      <c r="M232" s="29">
        <v>0.71527777777777779</v>
      </c>
      <c r="N232" s="29" t="s">
        <v>142</v>
      </c>
      <c r="O232" s="29"/>
      <c r="P232" s="29"/>
      <c r="Q232" s="30"/>
      <c r="R232" s="73"/>
      <c r="S232" s="31"/>
      <c r="T232" s="31"/>
      <c r="U232" s="32"/>
      <c r="V232" s="32"/>
      <c r="W232" s="55" t="s">
        <v>48</v>
      </c>
      <c r="X232" s="55"/>
      <c r="Y232" s="27" t="s">
        <v>29</v>
      </c>
      <c r="Z232" s="27" t="s">
        <v>640</v>
      </c>
      <c r="AA232" s="49" t="s">
        <v>641</v>
      </c>
      <c r="AB232" s="50" t="s">
        <v>642</v>
      </c>
      <c r="AC232" s="51"/>
      <c r="AD232" s="51"/>
    </row>
    <row r="233" spans="1:30" x14ac:dyDescent="0.2">
      <c r="A233" s="58" t="s">
        <v>581</v>
      </c>
      <c r="B233" s="20">
        <v>44727</v>
      </c>
      <c r="C233" s="21"/>
      <c r="D233" s="71" t="s">
        <v>643</v>
      </c>
      <c r="E233" s="72" t="s">
        <v>644</v>
      </c>
      <c r="F233" s="23"/>
      <c r="G233" s="56">
        <v>3.5</v>
      </c>
      <c r="H233" s="52">
        <v>15</v>
      </c>
      <c r="I233" s="52">
        <v>30</v>
      </c>
      <c r="J233" s="25">
        <v>0.51041666666666663</v>
      </c>
      <c r="K233" s="25">
        <v>0.65625</v>
      </c>
      <c r="L233" s="26"/>
      <c r="M233" s="29"/>
      <c r="N233" s="29" t="s">
        <v>142</v>
      </c>
      <c r="O233" s="29" t="s">
        <v>157</v>
      </c>
      <c r="P233" s="29" t="s">
        <v>151</v>
      </c>
      <c r="Q233" s="30" t="s">
        <v>56</v>
      </c>
      <c r="R233" s="73">
        <v>101.5</v>
      </c>
      <c r="S233" s="31">
        <f>R233*AE1</f>
        <v>126.875</v>
      </c>
      <c r="T233" s="31">
        <v>189</v>
      </c>
      <c r="U233" s="32">
        <f>((T233-S233)/T233)</f>
        <v>0.32870370370370372</v>
      </c>
      <c r="V233" s="32">
        <f>((T233-S233)/S233)</f>
        <v>0.48965517241379308</v>
      </c>
      <c r="W233" s="55" t="s">
        <v>159</v>
      </c>
      <c r="X233" s="114" t="s">
        <v>645</v>
      </c>
      <c r="Y233" s="27" t="s">
        <v>29</v>
      </c>
      <c r="Z233" s="27" t="s">
        <v>640</v>
      </c>
      <c r="AA233" s="49" t="s">
        <v>641</v>
      </c>
      <c r="AB233" s="50" t="s">
        <v>642</v>
      </c>
      <c r="AC233" s="51"/>
      <c r="AD233" s="51"/>
    </row>
    <row r="234" spans="1:30" x14ac:dyDescent="0.2">
      <c r="A234" s="58" t="s">
        <v>581</v>
      </c>
      <c r="B234" s="20">
        <v>44727</v>
      </c>
      <c r="C234" s="21"/>
      <c r="D234" s="71" t="s">
        <v>646</v>
      </c>
      <c r="E234" s="72" t="s">
        <v>647</v>
      </c>
      <c r="F234" s="23"/>
      <c r="G234" s="56">
        <v>4</v>
      </c>
      <c r="H234" s="52">
        <v>15</v>
      </c>
      <c r="I234" s="52">
        <v>30</v>
      </c>
      <c r="J234" s="25">
        <v>0.52083333333333337</v>
      </c>
      <c r="K234" s="25">
        <v>0.6875</v>
      </c>
      <c r="L234" s="26"/>
      <c r="M234" s="29"/>
      <c r="N234" s="29" t="s">
        <v>142</v>
      </c>
      <c r="O234" s="29" t="s">
        <v>157</v>
      </c>
      <c r="P234" s="29" t="s">
        <v>151</v>
      </c>
      <c r="Q234" s="30" t="s">
        <v>56</v>
      </c>
      <c r="R234" s="73">
        <v>135.35</v>
      </c>
      <c r="S234" s="31">
        <f>R234*AE1</f>
        <v>169.1875</v>
      </c>
      <c r="T234" s="31">
        <v>249</v>
      </c>
      <c r="U234" s="32">
        <f>((T234-S234)/T234)</f>
        <v>0.32053212851405621</v>
      </c>
      <c r="V234" s="32">
        <f>((T234-S234)/S234)</f>
        <v>0.47173993350572591</v>
      </c>
      <c r="W234" s="55" t="s">
        <v>159</v>
      </c>
      <c r="X234" s="114" t="s">
        <v>648</v>
      </c>
      <c r="Y234" s="27" t="s">
        <v>29</v>
      </c>
      <c r="Z234" s="27" t="s">
        <v>640</v>
      </c>
      <c r="AA234" s="49" t="s">
        <v>641</v>
      </c>
      <c r="AB234" s="50" t="s">
        <v>642</v>
      </c>
      <c r="AC234" s="51"/>
      <c r="AD234" s="51"/>
    </row>
    <row r="235" spans="1:30" x14ac:dyDescent="0.2">
      <c r="A235" s="58" t="s">
        <v>581</v>
      </c>
      <c r="B235" s="20">
        <v>44727</v>
      </c>
      <c r="C235" s="21"/>
      <c r="D235" s="71" t="s">
        <v>649</v>
      </c>
      <c r="E235" s="72" t="s">
        <v>650</v>
      </c>
      <c r="F235" s="23"/>
      <c r="G235" s="56">
        <v>4</v>
      </c>
      <c r="H235" s="52">
        <v>15</v>
      </c>
      <c r="I235" s="52">
        <v>30</v>
      </c>
      <c r="J235" s="25">
        <v>0.52083333333333337</v>
      </c>
      <c r="K235" s="25">
        <v>0.6875</v>
      </c>
      <c r="L235" s="26"/>
      <c r="M235" s="29"/>
      <c r="N235" s="29" t="s">
        <v>142</v>
      </c>
      <c r="O235" s="29" t="s">
        <v>157</v>
      </c>
      <c r="P235" s="29" t="s">
        <v>158</v>
      </c>
      <c r="Q235" s="30" t="s">
        <v>56</v>
      </c>
      <c r="R235" s="73">
        <v>135.44999999999999</v>
      </c>
      <c r="S235" s="31">
        <f>R235*AE1</f>
        <v>169.3125</v>
      </c>
      <c r="T235" s="31">
        <v>249</v>
      </c>
      <c r="U235" s="32">
        <f>((T235-S235)/T235)</f>
        <v>0.32003012048192769</v>
      </c>
      <c r="V235" s="32">
        <f>((T235-S235)/S235)</f>
        <v>0.47065337763012183</v>
      </c>
      <c r="W235" s="55" t="s">
        <v>159</v>
      </c>
      <c r="X235" s="114" t="s">
        <v>651</v>
      </c>
      <c r="Y235" s="27" t="s">
        <v>29</v>
      </c>
      <c r="Z235" s="27" t="s">
        <v>640</v>
      </c>
      <c r="AA235" s="49" t="s">
        <v>641</v>
      </c>
      <c r="AB235" s="50" t="s">
        <v>642</v>
      </c>
      <c r="AC235" s="51"/>
      <c r="AD235" s="51"/>
    </row>
    <row r="236" spans="1:30" x14ac:dyDescent="0.2">
      <c r="A236" s="58" t="s">
        <v>581</v>
      </c>
      <c r="B236" s="20">
        <v>44727</v>
      </c>
      <c r="C236" s="21"/>
      <c r="D236" s="71" t="s">
        <v>652</v>
      </c>
      <c r="E236" s="72" t="s">
        <v>653</v>
      </c>
      <c r="F236" s="23"/>
      <c r="G236" s="56">
        <v>3</v>
      </c>
      <c r="H236" s="52">
        <v>15</v>
      </c>
      <c r="I236" s="52">
        <v>30</v>
      </c>
      <c r="J236" s="25">
        <v>0.55208333333333337</v>
      </c>
      <c r="K236" s="25">
        <v>0.67708333333333337</v>
      </c>
      <c r="L236" s="26"/>
      <c r="M236" s="29"/>
      <c r="N236" s="29" t="s">
        <v>142</v>
      </c>
      <c r="O236" s="29" t="s">
        <v>157</v>
      </c>
      <c r="P236" s="29" t="s">
        <v>180</v>
      </c>
      <c r="Q236" s="30" t="s">
        <v>68</v>
      </c>
      <c r="R236" s="73">
        <v>221.6</v>
      </c>
      <c r="S236" s="31">
        <f>R236*AE1</f>
        <v>277</v>
      </c>
      <c r="T236" s="31">
        <v>399</v>
      </c>
      <c r="U236" s="32">
        <f>((T236-S236)/T236)</f>
        <v>0.30576441102756891</v>
      </c>
      <c r="V236" s="32">
        <f>((T236-S236)/S236)</f>
        <v>0.44043321299638988</v>
      </c>
      <c r="W236" s="55" t="s">
        <v>159</v>
      </c>
      <c r="X236" s="114" t="s">
        <v>654</v>
      </c>
      <c r="Y236" s="27" t="s">
        <v>29</v>
      </c>
      <c r="Z236" s="27" t="s">
        <v>640</v>
      </c>
      <c r="AA236" s="49" t="s">
        <v>641</v>
      </c>
      <c r="AB236" s="50" t="s">
        <v>642</v>
      </c>
      <c r="AC236" s="51"/>
      <c r="AD236" s="51"/>
    </row>
    <row r="237" spans="1:30" x14ac:dyDescent="0.2">
      <c r="A237" s="58" t="s">
        <v>581</v>
      </c>
      <c r="B237" s="20">
        <v>44727</v>
      </c>
      <c r="C237" s="21"/>
      <c r="D237" s="71" t="s">
        <v>655</v>
      </c>
      <c r="E237" s="72" t="s">
        <v>186</v>
      </c>
      <c r="F237" s="23"/>
      <c r="G237" s="56">
        <v>4</v>
      </c>
      <c r="H237" s="52">
        <v>2</v>
      </c>
      <c r="I237" s="52">
        <v>6</v>
      </c>
      <c r="J237" s="25">
        <v>0.54166666666666663</v>
      </c>
      <c r="K237" s="25">
        <v>0.66666666666666663</v>
      </c>
      <c r="L237" s="26"/>
      <c r="M237" s="29"/>
      <c r="N237" s="29" t="s">
        <v>142</v>
      </c>
      <c r="O237" s="29" t="s">
        <v>157</v>
      </c>
      <c r="P237" s="29" t="s">
        <v>151</v>
      </c>
      <c r="Q237" s="30" t="s">
        <v>187</v>
      </c>
      <c r="R237" s="73">
        <v>1050</v>
      </c>
      <c r="S237" s="31">
        <f>R237*AE1</f>
        <v>1312.5</v>
      </c>
      <c r="T237" s="31">
        <v>2099</v>
      </c>
      <c r="U237" s="32">
        <f>((T237-S237)/T237)</f>
        <v>0.37470223916150547</v>
      </c>
      <c r="V237" s="32">
        <f>((T237-S237)/S237)</f>
        <v>0.59923809523809524</v>
      </c>
      <c r="W237" s="55" t="s">
        <v>188</v>
      </c>
      <c r="X237" s="117" t="s">
        <v>622</v>
      </c>
      <c r="Y237" s="27" t="s">
        <v>29</v>
      </c>
      <c r="Z237" s="27" t="s">
        <v>640</v>
      </c>
      <c r="AA237" s="49" t="s">
        <v>641</v>
      </c>
      <c r="AB237" s="50" t="s">
        <v>642</v>
      </c>
      <c r="AC237" s="51"/>
      <c r="AD237" s="51"/>
    </row>
    <row r="238" spans="1:30" ht="17.25" x14ac:dyDescent="0.2">
      <c r="A238" s="58" t="s">
        <v>581</v>
      </c>
      <c r="B238" s="20">
        <v>44728</v>
      </c>
      <c r="C238" s="21">
        <v>44728</v>
      </c>
      <c r="D238" s="71"/>
      <c r="E238" s="28" t="s">
        <v>656</v>
      </c>
      <c r="F238" s="23" t="s">
        <v>33</v>
      </c>
      <c r="G238" s="56"/>
      <c r="H238" s="52"/>
      <c r="I238" s="52"/>
      <c r="J238" s="25"/>
      <c r="K238" s="25"/>
      <c r="L238" s="26">
        <v>0.70833333333333337</v>
      </c>
      <c r="M238" s="29" t="s">
        <v>194</v>
      </c>
      <c r="N238" s="29" t="s">
        <v>142</v>
      </c>
      <c r="O238" s="29"/>
      <c r="P238" s="29"/>
      <c r="Q238" s="30"/>
      <c r="R238" s="73"/>
      <c r="S238" s="31"/>
      <c r="T238" s="31"/>
      <c r="U238" s="32"/>
      <c r="V238" s="32"/>
      <c r="W238" s="55" t="s">
        <v>48</v>
      </c>
      <c r="X238" s="55"/>
      <c r="Y238" s="27" t="s">
        <v>29</v>
      </c>
      <c r="Z238" s="27" t="s">
        <v>657</v>
      </c>
      <c r="AA238" s="49" t="s">
        <v>658</v>
      </c>
      <c r="AB238" s="50" t="s">
        <v>659</v>
      </c>
      <c r="AC238" s="51"/>
      <c r="AD238" s="51" t="s">
        <v>660</v>
      </c>
    </row>
    <row r="239" spans="1:30" x14ac:dyDescent="0.2">
      <c r="A239" s="58" t="s">
        <v>581</v>
      </c>
      <c r="B239" s="20">
        <v>44728</v>
      </c>
      <c r="C239" s="21"/>
      <c r="D239" s="71" t="s">
        <v>661</v>
      </c>
      <c r="E239" s="72" t="s">
        <v>662</v>
      </c>
      <c r="F239" s="23"/>
      <c r="G239" s="56">
        <v>3.5</v>
      </c>
      <c r="H239" s="52">
        <v>20</v>
      </c>
      <c r="I239" s="52">
        <v>80</v>
      </c>
      <c r="J239" s="25"/>
      <c r="K239" s="25"/>
      <c r="L239" s="26"/>
      <c r="M239" s="29"/>
      <c r="N239" s="29" t="s">
        <v>142</v>
      </c>
      <c r="O239" s="29" t="s">
        <v>157</v>
      </c>
      <c r="P239" s="29" t="s">
        <v>158</v>
      </c>
      <c r="Q239" s="30" t="s">
        <v>54</v>
      </c>
      <c r="R239" s="103">
        <v>52</v>
      </c>
      <c r="S239" s="31">
        <f>R239*AF1</f>
        <v>75.399999999999991</v>
      </c>
      <c r="T239" s="31">
        <v>109</v>
      </c>
      <c r="U239" s="32">
        <f>((T239-S239)/T239)</f>
        <v>0.30825688073394503</v>
      </c>
      <c r="V239" s="32">
        <f>((T239-S239)/S239)</f>
        <v>0.44562334217506649</v>
      </c>
      <c r="W239" s="55" t="s">
        <v>159</v>
      </c>
      <c r="X239" s="114" t="s">
        <v>663</v>
      </c>
      <c r="Y239" s="27" t="s">
        <v>29</v>
      </c>
      <c r="Z239" s="27" t="s">
        <v>657</v>
      </c>
      <c r="AA239" s="49" t="s">
        <v>658</v>
      </c>
      <c r="AB239" s="50" t="s">
        <v>659</v>
      </c>
      <c r="AC239" s="51"/>
      <c r="AD239" s="51" t="s">
        <v>660</v>
      </c>
    </row>
    <row r="240" spans="1:30" x14ac:dyDescent="0.2">
      <c r="A240" s="58" t="s">
        <v>581</v>
      </c>
      <c r="B240" s="20">
        <v>44728</v>
      </c>
      <c r="C240" s="21"/>
      <c r="D240" s="71" t="s">
        <v>664</v>
      </c>
      <c r="E240" s="72" t="s">
        <v>665</v>
      </c>
      <c r="F240" s="23"/>
      <c r="G240" s="56">
        <v>3.5</v>
      </c>
      <c r="H240" s="52">
        <v>80</v>
      </c>
      <c r="I240" s="52">
        <v>150</v>
      </c>
      <c r="J240" s="25"/>
      <c r="K240" s="25"/>
      <c r="L240" s="26"/>
      <c r="M240" s="29"/>
      <c r="N240" s="29" t="s">
        <v>142</v>
      </c>
      <c r="O240" s="29" t="s">
        <v>157</v>
      </c>
      <c r="P240" s="29" t="s">
        <v>151</v>
      </c>
      <c r="Q240" s="30" t="s">
        <v>666</v>
      </c>
      <c r="R240" s="103">
        <v>66</v>
      </c>
      <c r="S240" s="31">
        <f>R240*AF1</f>
        <v>95.7</v>
      </c>
      <c r="T240" s="31">
        <v>139</v>
      </c>
      <c r="U240" s="32">
        <f>((T240-S240)/T240)</f>
        <v>0.31151079136690646</v>
      </c>
      <c r="V240" s="32">
        <f>((T240-S240)/S240)</f>
        <v>0.45245559038662481</v>
      </c>
      <c r="W240" s="55" t="s">
        <v>159</v>
      </c>
      <c r="X240" s="114" t="s">
        <v>667</v>
      </c>
      <c r="Y240" s="27" t="s">
        <v>29</v>
      </c>
      <c r="Z240" s="27" t="s">
        <v>657</v>
      </c>
      <c r="AA240" s="49" t="s">
        <v>658</v>
      </c>
      <c r="AB240" s="50" t="s">
        <v>659</v>
      </c>
      <c r="AC240" s="51"/>
      <c r="AD240" s="51" t="s">
        <v>668</v>
      </c>
    </row>
    <row r="241" spans="1:30" x14ac:dyDescent="0.2">
      <c r="A241" s="58" t="s">
        <v>581</v>
      </c>
      <c r="B241" s="20">
        <v>44728</v>
      </c>
      <c r="C241" s="21"/>
      <c r="D241" s="71" t="s">
        <v>669</v>
      </c>
      <c r="E241" s="72" t="s">
        <v>670</v>
      </c>
      <c r="F241" s="23"/>
      <c r="G241" s="56">
        <v>2</v>
      </c>
      <c r="H241" s="52">
        <v>20</v>
      </c>
      <c r="I241" s="52">
        <v>40</v>
      </c>
      <c r="J241" s="25"/>
      <c r="K241" s="25"/>
      <c r="L241" s="26"/>
      <c r="M241" s="29"/>
      <c r="N241" s="29" t="s">
        <v>142</v>
      </c>
      <c r="O241" s="29" t="s">
        <v>157</v>
      </c>
      <c r="P241" s="29" t="s">
        <v>151</v>
      </c>
      <c r="Q241" s="30" t="s">
        <v>54</v>
      </c>
      <c r="R241" s="103">
        <v>68</v>
      </c>
      <c r="S241" s="31">
        <f>R241*AF1</f>
        <v>98.6</v>
      </c>
      <c r="T241" s="31">
        <v>149</v>
      </c>
      <c r="U241" s="32">
        <f>((T241-S241)/T241)</f>
        <v>0.338255033557047</v>
      </c>
      <c r="V241" s="32">
        <f>((T241-S241)/S241)</f>
        <v>0.51115618661257611</v>
      </c>
      <c r="W241" s="55" t="s">
        <v>159</v>
      </c>
      <c r="X241" s="114" t="s">
        <v>671</v>
      </c>
      <c r="Y241" s="27" t="s">
        <v>29</v>
      </c>
      <c r="Z241" s="27" t="s">
        <v>657</v>
      </c>
      <c r="AA241" s="49" t="s">
        <v>658</v>
      </c>
      <c r="AB241" s="50" t="s">
        <v>659</v>
      </c>
      <c r="AC241" s="51"/>
      <c r="AD241" s="51" t="s">
        <v>672</v>
      </c>
    </row>
    <row r="242" spans="1:30" x14ac:dyDescent="0.2">
      <c r="A242" s="58" t="s">
        <v>581</v>
      </c>
      <c r="B242" s="20">
        <v>44728</v>
      </c>
      <c r="C242" s="21"/>
      <c r="D242" s="71" t="s">
        <v>673</v>
      </c>
      <c r="E242" s="72" t="s">
        <v>674</v>
      </c>
      <c r="F242" s="23"/>
      <c r="G242" s="56">
        <v>3</v>
      </c>
      <c r="H242" s="52">
        <v>10</v>
      </c>
      <c r="I242" s="52">
        <v>25</v>
      </c>
      <c r="J242" s="25"/>
      <c r="K242" s="25"/>
      <c r="L242" s="26"/>
      <c r="M242" s="29"/>
      <c r="N242" s="29" t="s">
        <v>142</v>
      </c>
      <c r="O242" s="29" t="s">
        <v>136</v>
      </c>
      <c r="P242" s="29" t="s">
        <v>151</v>
      </c>
      <c r="Q242" s="30" t="s">
        <v>56</v>
      </c>
      <c r="R242" s="103">
        <v>78</v>
      </c>
      <c r="S242" s="31">
        <f>R242*AF1</f>
        <v>113.1</v>
      </c>
      <c r="T242" s="31">
        <v>169</v>
      </c>
      <c r="U242" s="32">
        <f>((T242-S242)/T242)</f>
        <v>0.33076923076923082</v>
      </c>
      <c r="V242" s="32">
        <f>((T242-S242)/S242)</f>
        <v>0.49425287356321845</v>
      </c>
      <c r="W242" s="55" t="s">
        <v>159</v>
      </c>
      <c r="X242" s="114" t="s">
        <v>675</v>
      </c>
      <c r="Y242" s="27" t="s">
        <v>29</v>
      </c>
      <c r="Z242" s="27" t="s">
        <v>657</v>
      </c>
      <c r="AA242" s="49" t="s">
        <v>658</v>
      </c>
      <c r="AB242" s="50" t="s">
        <v>659</v>
      </c>
      <c r="AC242" s="51"/>
      <c r="AD242" s="51" t="s">
        <v>676</v>
      </c>
    </row>
    <row r="243" spans="1:30" ht="17.25" x14ac:dyDescent="0.2">
      <c r="A243" s="58" t="s">
        <v>581</v>
      </c>
      <c r="B243" s="20">
        <v>44729</v>
      </c>
      <c r="C243" s="21">
        <v>44729</v>
      </c>
      <c r="D243" s="71"/>
      <c r="E243" s="28" t="s">
        <v>656</v>
      </c>
      <c r="F243" s="23" t="s">
        <v>33</v>
      </c>
      <c r="G243" s="56"/>
      <c r="H243" s="52"/>
      <c r="I243" s="52"/>
      <c r="J243" s="25"/>
      <c r="K243" s="25"/>
      <c r="L243" s="26" t="s">
        <v>194</v>
      </c>
      <c r="M243" s="29">
        <v>0.25</v>
      </c>
      <c r="N243" s="29" t="s">
        <v>142</v>
      </c>
      <c r="O243" s="29"/>
      <c r="P243" s="29"/>
      <c r="Q243" s="30"/>
      <c r="R243" s="73"/>
      <c r="S243" s="31"/>
      <c r="T243" s="31"/>
      <c r="U243" s="32"/>
      <c r="V243" s="32"/>
      <c r="W243" s="55" t="s">
        <v>48</v>
      </c>
      <c r="X243" s="55"/>
      <c r="Y243" s="27" t="s">
        <v>29</v>
      </c>
      <c r="Z243" s="27" t="s">
        <v>657</v>
      </c>
      <c r="AA243" s="49" t="s">
        <v>658</v>
      </c>
      <c r="AB243" s="50" t="s">
        <v>659</v>
      </c>
      <c r="AC243" s="51"/>
      <c r="AD243" s="51" t="s">
        <v>660</v>
      </c>
    </row>
    <row r="244" spans="1:30" x14ac:dyDescent="0.2">
      <c r="A244" s="58" t="s">
        <v>581</v>
      </c>
      <c r="B244" s="20">
        <v>44729</v>
      </c>
      <c r="C244" s="21"/>
      <c r="D244" s="71" t="s">
        <v>677</v>
      </c>
      <c r="E244" s="72" t="s">
        <v>678</v>
      </c>
      <c r="F244" s="23"/>
      <c r="G244" s="56">
        <v>96</v>
      </c>
      <c r="H244" s="52">
        <v>8</v>
      </c>
      <c r="I244" s="52">
        <v>25</v>
      </c>
      <c r="J244" s="25">
        <v>0.375</v>
      </c>
      <c r="K244" s="25">
        <v>0.5</v>
      </c>
      <c r="L244" s="26"/>
      <c r="M244" s="29"/>
      <c r="N244" s="29" t="s">
        <v>142</v>
      </c>
      <c r="O244" s="29" t="s">
        <v>150</v>
      </c>
      <c r="P244" s="29" t="s">
        <v>151</v>
      </c>
      <c r="Q244" s="30" t="s">
        <v>47</v>
      </c>
      <c r="R244" s="103">
        <v>2946</v>
      </c>
      <c r="S244" s="31">
        <f>R244*AF1</f>
        <v>4271.7</v>
      </c>
      <c r="T244" s="31">
        <v>5399</v>
      </c>
      <c r="U244" s="32">
        <f>((T244-S244)/T244)</f>
        <v>0.20879792554176702</v>
      </c>
      <c r="V244" s="32">
        <f>((T244-S244)/S244)</f>
        <v>0.26389961841889653</v>
      </c>
      <c r="W244" s="55" t="s">
        <v>252</v>
      </c>
      <c r="X244" s="114" t="s">
        <v>679</v>
      </c>
      <c r="Y244" s="27" t="s">
        <v>29</v>
      </c>
      <c r="Z244" s="27" t="s">
        <v>657</v>
      </c>
      <c r="AA244" s="49" t="s">
        <v>658</v>
      </c>
      <c r="AB244" s="50" t="s">
        <v>659</v>
      </c>
      <c r="AC244" s="51"/>
      <c r="AD244" s="51" t="s">
        <v>676</v>
      </c>
    </row>
    <row r="245" spans="1:30" x14ac:dyDescent="0.2">
      <c r="A245" s="58" t="s">
        <v>581</v>
      </c>
      <c r="B245" s="20">
        <v>44729</v>
      </c>
      <c r="C245" s="21"/>
      <c r="D245" s="71" t="s">
        <v>680</v>
      </c>
      <c r="E245" s="72" t="s">
        <v>678</v>
      </c>
      <c r="F245" s="23"/>
      <c r="G245" s="56">
        <v>96</v>
      </c>
      <c r="H245" s="52">
        <v>8</v>
      </c>
      <c r="I245" s="52">
        <v>25</v>
      </c>
      <c r="J245" s="25">
        <v>0.375</v>
      </c>
      <c r="K245" s="25">
        <v>0.5</v>
      </c>
      <c r="L245" s="26"/>
      <c r="M245" s="29"/>
      <c r="N245" s="29" t="s">
        <v>142</v>
      </c>
      <c r="O245" s="29" t="s">
        <v>150</v>
      </c>
      <c r="P245" s="29" t="s">
        <v>151</v>
      </c>
      <c r="Q245" s="30" t="s">
        <v>47</v>
      </c>
      <c r="R245" s="103">
        <f>2946+768</f>
        <v>3714</v>
      </c>
      <c r="S245" s="31">
        <f>R245*AF1</f>
        <v>5385.3</v>
      </c>
      <c r="T245" s="31">
        <v>6699</v>
      </c>
      <c r="U245" s="32">
        <f>((T245-S245)/T245)</f>
        <v>0.19610389610389609</v>
      </c>
      <c r="V245" s="32">
        <f>((T245-S245)/S245)</f>
        <v>0.2439418416801292</v>
      </c>
      <c r="W245" s="55" t="s">
        <v>252</v>
      </c>
      <c r="X245" s="114" t="s">
        <v>679</v>
      </c>
      <c r="Y245" s="27" t="s">
        <v>29</v>
      </c>
      <c r="Z245" s="27" t="s">
        <v>657</v>
      </c>
      <c r="AA245" s="49" t="s">
        <v>658</v>
      </c>
      <c r="AB245" s="50" t="s">
        <v>659</v>
      </c>
      <c r="AC245" s="51"/>
      <c r="AD245" s="51" t="s">
        <v>681</v>
      </c>
    </row>
    <row r="246" spans="1:30" x14ac:dyDescent="0.2">
      <c r="A246" s="58" t="s">
        <v>581</v>
      </c>
      <c r="B246" s="20">
        <v>44729</v>
      </c>
      <c r="C246" s="21"/>
      <c r="D246" s="71" t="s">
        <v>682</v>
      </c>
      <c r="E246" s="72" t="s">
        <v>683</v>
      </c>
      <c r="F246" s="23"/>
      <c r="G246" s="56">
        <v>96</v>
      </c>
      <c r="H246" s="52">
        <v>8</v>
      </c>
      <c r="I246" s="52">
        <v>25</v>
      </c>
      <c r="J246" s="25">
        <v>0.375</v>
      </c>
      <c r="K246" s="25">
        <v>0.5</v>
      </c>
      <c r="L246" s="26"/>
      <c r="M246" s="29"/>
      <c r="N246" s="29" t="s">
        <v>142</v>
      </c>
      <c r="O246" s="29" t="s">
        <v>150</v>
      </c>
      <c r="P246" s="29" t="s">
        <v>151</v>
      </c>
      <c r="Q246" s="30" t="s">
        <v>47</v>
      </c>
      <c r="R246" s="103">
        <v>2343</v>
      </c>
      <c r="S246" s="31">
        <f>R246*AF1</f>
        <v>3397.35</v>
      </c>
      <c r="T246" s="31">
        <v>4299</v>
      </c>
      <c r="U246" s="32">
        <f>((T246-S246)/T246)</f>
        <v>0.20973482205163993</v>
      </c>
      <c r="V246" s="32">
        <f>((T246-S246)/S246)</f>
        <v>0.26539803081813768</v>
      </c>
      <c r="W246" s="55" t="s">
        <v>252</v>
      </c>
      <c r="X246" s="114" t="s">
        <v>684</v>
      </c>
      <c r="Y246" s="27" t="s">
        <v>29</v>
      </c>
      <c r="Z246" s="27" t="s">
        <v>657</v>
      </c>
      <c r="AA246" s="49" t="s">
        <v>658</v>
      </c>
      <c r="AB246" s="50" t="s">
        <v>659</v>
      </c>
      <c r="AC246" s="51"/>
      <c r="AD246" s="51" t="s">
        <v>685</v>
      </c>
    </row>
    <row r="247" spans="1:30" x14ac:dyDescent="0.2">
      <c r="A247" s="58" t="s">
        <v>581</v>
      </c>
      <c r="B247" s="20">
        <v>44729</v>
      </c>
      <c r="C247" s="21"/>
      <c r="D247" s="71" t="s">
        <v>686</v>
      </c>
      <c r="E247" s="72" t="s">
        <v>683</v>
      </c>
      <c r="F247" s="23"/>
      <c r="G247" s="56">
        <v>96</v>
      </c>
      <c r="H247" s="52">
        <v>8</v>
      </c>
      <c r="I247" s="52">
        <v>25</v>
      </c>
      <c r="J247" s="25">
        <v>0.375</v>
      </c>
      <c r="K247" s="25">
        <v>0.5</v>
      </c>
      <c r="L247" s="26"/>
      <c r="M247" s="29"/>
      <c r="N247" s="29" t="s">
        <v>142</v>
      </c>
      <c r="O247" s="29" t="s">
        <v>150</v>
      </c>
      <c r="P247" s="29" t="s">
        <v>151</v>
      </c>
      <c r="Q247" s="30" t="s">
        <v>47</v>
      </c>
      <c r="R247" s="103">
        <f>2343+433</f>
        <v>2776</v>
      </c>
      <c r="S247" s="31">
        <f>R247*AF1</f>
        <v>4025.2</v>
      </c>
      <c r="T247" s="31">
        <v>5099</v>
      </c>
      <c r="U247" s="32">
        <f>((T247-S247)/T247)</f>
        <v>0.21059031182584825</v>
      </c>
      <c r="V247" s="32">
        <f>((T247-S247)/S247)</f>
        <v>0.26676935307562361</v>
      </c>
      <c r="W247" s="55" t="s">
        <v>252</v>
      </c>
      <c r="X247" s="114" t="s">
        <v>684</v>
      </c>
      <c r="Y247" s="27" t="s">
        <v>29</v>
      </c>
      <c r="Z247" s="27" t="s">
        <v>657</v>
      </c>
      <c r="AA247" s="49" t="s">
        <v>658</v>
      </c>
      <c r="AB247" s="50" t="s">
        <v>659</v>
      </c>
      <c r="AC247" s="51"/>
      <c r="AD247" s="51" t="s">
        <v>687</v>
      </c>
    </row>
    <row r="248" spans="1:30" ht="18.75" x14ac:dyDescent="0.2">
      <c r="A248" s="16" t="s">
        <v>688</v>
      </c>
      <c r="B248" s="17">
        <v>44729</v>
      </c>
      <c r="C248" s="18">
        <v>44729</v>
      </c>
      <c r="D248" s="33"/>
      <c r="E248" s="34" t="s">
        <v>689</v>
      </c>
      <c r="F248" s="35"/>
      <c r="G248" s="36"/>
      <c r="H248" s="36"/>
      <c r="I248" s="36"/>
      <c r="J248" s="37"/>
      <c r="K248" s="37"/>
      <c r="L248" s="38"/>
      <c r="M248" s="39"/>
      <c r="N248" s="39"/>
      <c r="O248" s="39"/>
      <c r="P248" s="39"/>
      <c r="Q248" s="40"/>
      <c r="R248" s="41"/>
      <c r="S248" s="42"/>
      <c r="T248" s="42"/>
      <c r="U248" s="43"/>
      <c r="V248" s="43"/>
      <c r="W248" s="16" t="s">
        <v>28</v>
      </c>
      <c r="X248" s="16"/>
      <c r="Y248" s="112" t="s">
        <v>29</v>
      </c>
      <c r="Z248" s="44"/>
      <c r="AA248" s="44"/>
      <c r="AB248" s="44"/>
      <c r="AC248" s="45"/>
      <c r="AD248" s="45"/>
    </row>
    <row r="249" spans="1:30" ht="17.25" x14ac:dyDescent="0.2">
      <c r="A249" s="58" t="s">
        <v>688</v>
      </c>
      <c r="B249" s="20">
        <v>44729</v>
      </c>
      <c r="C249" s="21">
        <v>44729</v>
      </c>
      <c r="D249" s="71"/>
      <c r="E249" s="28" t="s">
        <v>656</v>
      </c>
      <c r="F249" s="23" t="s">
        <v>33</v>
      </c>
      <c r="G249" s="56"/>
      <c r="H249" s="52"/>
      <c r="I249" s="52"/>
      <c r="J249" s="25"/>
      <c r="K249" s="25"/>
      <c r="L249" s="26" t="s">
        <v>194</v>
      </c>
      <c r="M249" s="29">
        <v>0.25</v>
      </c>
      <c r="N249" s="29" t="s">
        <v>142</v>
      </c>
      <c r="O249" s="29"/>
      <c r="P249" s="29"/>
      <c r="Q249" s="30"/>
      <c r="R249" s="73"/>
      <c r="S249" s="31"/>
      <c r="T249" s="31"/>
      <c r="U249" s="32"/>
      <c r="V249" s="32"/>
      <c r="W249" s="55" t="s">
        <v>48</v>
      </c>
      <c r="X249" s="55"/>
      <c r="Y249" s="27" t="s">
        <v>29</v>
      </c>
      <c r="Z249" s="27" t="s">
        <v>657</v>
      </c>
      <c r="AA249" s="49" t="s">
        <v>658</v>
      </c>
      <c r="AB249" s="50" t="s">
        <v>659</v>
      </c>
      <c r="AC249" s="51"/>
      <c r="AD249" s="51" t="s">
        <v>660</v>
      </c>
    </row>
    <row r="250" spans="1:30" x14ac:dyDescent="0.2">
      <c r="A250" s="58" t="s">
        <v>688</v>
      </c>
      <c r="B250" s="20">
        <v>44726</v>
      </c>
      <c r="C250" s="21"/>
      <c r="D250" s="71" t="s">
        <v>690</v>
      </c>
      <c r="E250" s="72" t="s">
        <v>678</v>
      </c>
      <c r="F250" s="23"/>
      <c r="G250" s="56">
        <v>96</v>
      </c>
      <c r="H250" s="52">
        <v>8</v>
      </c>
      <c r="I250" s="52">
        <v>25</v>
      </c>
      <c r="J250" s="25">
        <v>0.375</v>
      </c>
      <c r="K250" s="25">
        <v>0.625</v>
      </c>
      <c r="L250" s="26"/>
      <c r="M250" s="29"/>
      <c r="N250" s="29" t="s">
        <v>142</v>
      </c>
      <c r="O250" s="29" t="s">
        <v>150</v>
      </c>
      <c r="P250" s="29" t="s">
        <v>151</v>
      </c>
      <c r="Q250" s="30" t="s">
        <v>47</v>
      </c>
      <c r="R250" s="103">
        <v>2946</v>
      </c>
      <c r="S250" s="31">
        <f>R250*AF1</f>
        <v>4271.7</v>
      </c>
      <c r="T250" s="31">
        <v>5399</v>
      </c>
      <c r="U250" s="32">
        <f>((T250-S250)/T250)</f>
        <v>0.20879792554176702</v>
      </c>
      <c r="V250" s="32">
        <f>((T250-S250)/S250)</f>
        <v>0.26389961841889653</v>
      </c>
      <c r="W250" s="55" t="s">
        <v>34</v>
      </c>
      <c r="X250" s="114" t="s">
        <v>691</v>
      </c>
      <c r="Y250" s="27" t="s">
        <v>153</v>
      </c>
      <c r="Z250" s="27" t="s">
        <v>657</v>
      </c>
      <c r="AA250" s="49" t="s">
        <v>658</v>
      </c>
      <c r="AB250" s="50" t="s">
        <v>659</v>
      </c>
      <c r="AC250" s="51"/>
      <c r="AD250" s="51" t="s">
        <v>676</v>
      </c>
    </row>
    <row r="251" spans="1:30" x14ac:dyDescent="0.2">
      <c r="A251" s="58" t="s">
        <v>688</v>
      </c>
      <c r="B251" s="20">
        <v>44726</v>
      </c>
      <c r="C251" s="21"/>
      <c r="D251" s="71" t="s">
        <v>692</v>
      </c>
      <c r="E251" s="72" t="s">
        <v>678</v>
      </c>
      <c r="F251" s="23"/>
      <c r="G251" s="56">
        <v>96</v>
      </c>
      <c r="H251" s="52">
        <v>8</v>
      </c>
      <c r="I251" s="52">
        <v>25</v>
      </c>
      <c r="J251" s="25">
        <v>0.375</v>
      </c>
      <c r="K251" s="25">
        <v>0.625</v>
      </c>
      <c r="L251" s="26"/>
      <c r="M251" s="29"/>
      <c r="N251" s="29" t="s">
        <v>142</v>
      </c>
      <c r="O251" s="29" t="s">
        <v>150</v>
      </c>
      <c r="P251" s="29" t="s">
        <v>151</v>
      </c>
      <c r="Q251" s="30" t="s">
        <v>47</v>
      </c>
      <c r="R251" s="103">
        <f>2946+768</f>
        <v>3714</v>
      </c>
      <c r="S251" s="31">
        <f>R251*AF1</f>
        <v>5385.3</v>
      </c>
      <c r="T251" s="31">
        <v>6699</v>
      </c>
      <c r="U251" s="32">
        <f>((T251-S251)/T251)</f>
        <v>0.19610389610389609</v>
      </c>
      <c r="V251" s="32">
        <f>((T251-S251)/S251)</f>
        <v>0.2439418416801292</v>
      </c>
      <c r="W251" s="55" t="s">
        <v>34</v>
      </c>
      <c r="X251" s="114" t="s">
        <v>691</v>
      </c>
      <c r="Y251" s="27" t="s">
        <v>153</v>
      </c>
      <c r="Z251" s="27" t="s">
        <v>657</v>
      </c>
      <c r="AA251" s="49" t="s">
        <v>658</v>
      </c>
      <c r="AB251" s="50" t="s">
        <v>659</v>
      </c>
      <c r="AC251" s="51"/>
      <c r="AD251" s="51" t="s">
        <v>681</v>
      </c>
    </row>
    <row r="252" spans="1:30" x14ac:dyDescent="0.2">
      <c r="A252" s="58" t="s">
        <v>688</v>
      </c>
      <c r="B252" s="20">
        <v>44726</v>
      </c>
      <c r="C252" s="21"/>
      <c r="D252" s="71" t="s">
        <v>693</v>
      </c>
      <c r="E252" s="72" t="s">
        <v>683</v>
      </c>
      <c r="F252" s="23"/>
      <c r="G252" s="56">
        <v>96</v>
      </c>
      <c r="H252" s="52">
        <v>8</v>
      </c>
      <c r="I252" s="52">
        <v>25</v>
      </c>
      <c r="J252" s="25">
        <v>0.375</v>
      </c>
      <c r="K252" s="25">
        <v>0.625</v>
      </c>
      <c r="L252" s="26"/>
      <c r="M252" s="29"/>
      <c r="N252" s="29" t="s">
        <v>142</v>
      </c>
      <c r="O252" s="29" t="s">
        <v>150</v>
      </c>
      <c r="P252" s="29" t="s">
        <v>151</v>
      </c>
      <c r="Q252" s="30" t="s">
        <v>47</v>
      </c>
      <c r="R252" s="103">
        <v>2343</v>
      </c>
      <c r="S252" s="31">
        <f>R252*AF1</f>
        <v>3397.35</v>
      </c>
      <c r="T252" s="31">
        <v>4299</v>
      </c>
      <c r="U252" s="32">
        <f>((T252-S252)/T252)</f>
        <v>0.20973482205163993</v>
      </c>
      <c r="V252" s="32">
        <f>((T252-S252)/S252)</f>
        <v>0.26539803081813768</v>
      </c>
      <c r="W252" s="55" t="s">
        <v>34</v>
      </c>
      <c r="X252" s="114" t="s">
        <v>694</v>
      </c>
      <c r="Y252" s="27" t="s">
        <v>153</v>
      </c>
      <c r="Z252" s="27" t="s">
        <v>657</v>
      </c>
      <c r="AA252" s="49" t="s">
        <v>658</v>
      </c>
      <c r="AB252" s="50" t="s">
        <v>659</v>
      </c>
      <c r="AC252" s="51"/>
      <c r="AD252" s="51" t="s">
        <v>685</v>
      </c>
    </row>
    <row r="253" spans="1:30" x14ac:dyDescent="0.2">
      <c r="A253" s="58" t="s">
        <v>688</v>
      </c>
      <c r="B253" s="20">
        <v>44726</v>
      </c>
      <c r="C253" s="21"/>
      <c r="D253" s="71" t="s">
        <v>695</v>
      </c>
      <c r="E253" s="72" t="s">
        <v>683</v>
      </c>
      <c r="F253" s="23"/>
      <c r="G253" s="56">
        <v>96</v>
      </c>
      <c r="H253" s="52">
        <v>8</v>
      </c>
      <c r="I253" s="52">
        <v>25</v>
      </c>
      <c r="J253" s="25">
        <v>0.375</v>
      </c>
      <c r="K253" s="25">
        <v>0.625</v>
      </c>
      <c r="L253" s="26"/>
      <c r="M253" s="29"/>
      <c r="N253" s="29" t="s">
        <v>142</v>
      </c>
      <c r="O253" s="29" t="s">
        <v>150</v>
      </c>
      <c r="P253" s="29" t="s">
        <v>151</v>
      </c>
      <c r="Q253" s="30" t="s">
        <v>47</v>
      </c>
      <c r="R253" s="103">
        <f>2343+433</f>
        <v>2776</v>
      </c>
      <c r="S253" s="31">
        <f>R253*AF1</f>
        <v>4025.2</v>
      </c>
      <c r="T253" s="31">
        <v>5099</v>
      </c>
      <c r="U253" s="32">
        <f>((T253-S253)/T253)</f>
        <v>0.21059031182584825</v>
      </c>
      <c r="V253" s="32">
        <f>((T253-S253)/S253)</f>
        <v>0.26676935307562361</v>
      </c>
      <c r="W253" s="55" t="s">
        <v>34</v>
      </c>
      <c r="X253" s="114" t="s">
        <v>694</v>
      </c>
      <c r="Y253" s="27" t="s">
        <v>153</v>
      </c>
      <c r="Z253" s="27" t="s">
        <v>657</v>
      </c>
      <c r="AA253" s="49" t="s">
        <v>658</v>
      </c>
      <c r="AB253" s="50" t="s">
        <v>659</v>
      </c>
      <c r="AC253" s="51"/>
      <c r="AD253" s="51" t="s">
        <v>687</v>
      </c>
    </row>
    <row r="254" spans="1:30" ht="17.25" x14ac:dyDescent="0.2">
      <c r="A254" s="58" t="s">
        <v>688</v>
      </c>
      <c r="B254" s="20">
        <v>44730</v>
      </c>
      <c r="C254" s="21">
        <v>44730</v>
      </c>
      <c r="D254" s="71"/>
      <c r="E254" s="28" t="s">
        <v>696</v>
      </c>
      <c r="F254" s="23" t="s">
        <v>33</v>
      </c>
      <c r="G254" s="56"/>
      <c r="H254" s="52"/>
      <c r="I254" s="52"/>
      <c r="J254" s="25"/>
      <c r="K254" s="25"/>
      <c r="L254" s="26">
        <v>0.27083333333333331</v>
      </c>
      <c r="M254" s="29">
        <v>0.875</v>
      </c>
      <c r="N254" s="29" t="s">
        <v>142</v>
      </c>
      <c r="O254" s="29"/>
      <c r="P254" s="29"/>
      <c r="Q254" s="30"/>
      <c r="R254" s="73"/>
      <c r="S254" s="31"/>
      <c r="T254" s="31"/>
      <c r="U254" s="32"/>
      <c r="V254" s="32"/>
      <c r="W254" s="55" t="s">
        <v>48</v>
      </c>
      <c r="X254" s="55"/>
      <c r="Y254" s="27" t="s">
        <v>29</v>
      </c>
      <c r="Z254" s="27" t="s">
        <v>657</v>
      </c>
      <c r="AA254" s="49" t="s">
        <v>658</v>
      </c>
      <c r="AB254" s="50" t="s">
        <v>659</v>
      </c>
      <c r="AC254" s="51"/>
      <c r="AD254" s="51" t="s">
        <v>660</v>
      </c>
    </row>
    <row r="255" spans="1:30" x14ac:dyDescent="0.2">
      <c r="A255" s="58" t="s">
        <v>688</v>
      </c>
      <c r="B255" s="20">
        <v>44730</v>
      </c>
      <c r="C255" s="21"/>
      <c r="D255" s="71" t="s">
        <v>697</v>
      </c>
      <c r="E255" s="72" t="s">
        <v>698</v>
      </c>
      <c r="F255" s="23"/>
      <c r="G255" s="56">
        <v>7.5</v>
      </c>
      <c r="H255" s="52">
        <v>20</v>
      </c>
      <c r="I255" s="52">
        <v>160</v>
      </c>
      <c r="J255" s="25"/>
      <c r="K255" s="25"/>
      <c r="L255" s="26"/>
      <c r="M255" s="29"/>
      <c r="N255" s="29"/>
      <c r="O255" s="29" t="s">
        <v>157</v>
      </c>
      <c r="P255" s="29" t="s">
        <v>158</v>
      </c>
      <c r="Q255" s="30" t="s">
        <v>54</v>
      </c>
      <c r="R255" s="73">
        <v>84</v>
      </c>
      <c r="S255" s="31">
        <f>R255*AF1</f>
        <v>121.8</v>
      </c>
      <c r="T255" s="31">
        <v>179</v>
      </c>
      <c r="U255" s="32">
        <f>((T255-S255)/T255)</f>
        <v>0.31955307262569832</v>
      </c>
      <c r="V255" s="32">
        <f>((T255-S255)/S255)</f>
        <v>0.46962233169129725</v>
      </c>
      <c r="W255" s="55" t="s">
        <v>159</v>
      </c>
      <c r="X255" s="117" t="s">
        <v>699</v>
      </c>
      <c r="Y255" s="27" t="s">
        <v>153</v>
      </c>
      <c r="Z255" s="27" t="s">
        <v>657</v>
      </c>
      <c r="AA255" s="49" t="s">
        <v>658</v>
      </c>
      <c r="AB255" s="50" t="s">
        <v>659</v>
      </c>
      <c r="AC255" s="51"/>
      <c r="AD255" s="51" t="s">
        <v>660</v>
      </c>
    </row>
    <row r="256" spans="1:30" x14ac:dyDescent="0.2">
      <c r="A256" s="58" t="s">
        <v>688</v>
      </c>
      <c r="B256" s="20">
        <v>44730</v>
      </c>
      <c r="C256" s="21"/>
      <c r="D256" s="71" t="s">
        <v>700</v>
      </c>
      <c r="E256" s="72" t="s">
        <v>701</v>
      </c>
      <c r="F256" s="23"/>
      <c r="G256" s="56">
        <v>5</v>
      </c>
      <c r="H256" s="52">
        <v>20</v>
      </c>
      <c r="I256" s="52">
        <v>80</v>
      </c>
      <c r="J256" s="25"/>
      <c r="K256" s="25"/>
      <c r="L256" s="26"/>
      <c r="M256" s="29"/>
      <c r="N256" s="29"/>
      <c r="O256" s="29" t="s">
        <v>157</v>
      </c>
      <c r="P256" s="29" t="s">
        <v>151</v>
      </c>
      <c r="Q256" s="30" t="s">
        <v>54</v>
      </c>
      <c r="R256" s="73">
        <v>124</v>
      </c>
      <c r="S256" s="31">
        <f>R256*AF1</f>
        <v>179.79999999999998</v>
      </c>
      <c r="T256" s="31">
        <v>259</v>
      </c>
      <c r="U256" s="32">
        <f>((T256-S256)/T256)</f>
        <v>0.30579150579150588</v>
      </c>
      <c r="V256" s="32">
        <f>((T256-S256)/S256)</f>
        <v>0.44048943270300345</v>
      </c>
      <c r="W256" s="55" t="s">
        <v>159</v>
      </c>
      <c r="X256" s="117" t="s">
        <v>702</v>
      </c>
      <c r="Y256" s="27" t="s">
        <v>153</v>
      </c>
      <c r="Z256" s="27" t="s">
        <v>657</v>
      </c>
      <c r="AA256" s="49" t="s">
        <v>658</v>
      </c>
      <c r="AB256" s="50" t="s">
        <v>659</v>
      </c>
      <c r="AC256" s="51"/>
      <c r="AD256" s="51" t="s">
        <v>668</v>
      </c>
    </row>
    <row r="257" spans="1:30" x14ac:dyDescent="0.2">
      <c r="A257" s="58" t="s">
        <v>688</v>
      </c>
      <c r="B257" s="20">
        <v>44730</v>
      </c>
      <c r="C257" s="21"/>
      <c r="D257" s="71" t="s">
        <v>703</v>
      </c>
      <c r="E257" s="72" t="s">
        <v>704</v>
      </c>
      <c r="F257" s="23"/>
      <c r="G257" s="56">
        <v>7</v>
      </c>
      <c r="H257" s="52">
        <v>20</v>
      </c>
      <c r="I257" s="52">
        <v>80</v>
      </c>
      <c r="J257" s="25"/>
      <c r="K257" s="25"/>
      <c r="L257" s="26"/>
      <c r="M257" s="29"/>
      <c r="N257" s="29"/>
      <c r="O257" s="29" t="s">
        <v>157</v>
      </c>
      <c r="P257" s="29" t="s">
        <v>151</v>
      </c>
      <c r="Q257" s="30" t="s">
        <v>54</v>
      </c>
      <c r="R257" s="73">
        <v>105</v>
      </c>
      <c r="S257" s="31">
        <f>R257*AF1</f>
        <v>152.25</v>
      </c>
      <c r="T257" s="31">
        <v>219</v>
      </c>
      <c r="U257" s="32">
        <f>((T257-S257)/T257)</f>
        <v>0.3047945205479452</v>
      </c>
      <c r="V257" s="32">
        <f>((T257-S257)/S257)</f>
        <v>0.43842364532019706</v>
      </c>
      <c r="W257" s="55" t="s">
        <v>159</v>
      </c>
      <c r="X257" s="117" t="s">
        <v>705</v>
      </c>
      <c r="Y257" s="27" t="s">
        <v>153</v>
      </c>
      <c r="Z257" s="27" t="s">
        <v>657</v>
      </c>
      <c r="AA257" s="49" t="s">
        <v>658</v>
      </c>
      <c r="AB257" s="50" t="s">
        <v>659</v>
      </c>
      <c r="AC257" s="51"/>
      <c r="AD257" s="51" t="s">
        <v>672</v>
      </c>
    </row>
    <row r="258" spans="1:30" x14ac:dyDescent="0.2">
      <c r="A258" s="58" t="s">
        <v>688</v>
      </c>
      <c r="B258" s="20">
        <v>44730</v>
      </c>
      <c r="C258" s="21"/>
      <c r="D258" s="71" t="s">
        <v>706</v>
      </c>
      <c r="E258" s="72" t="s">
        <v>707</v>
      </c>
      <c r="F258" s="23"/>
      <c r="G258" s="56">
        <v>5</v>
      </c>
      <c r="H258" s="52">
        <v>20</v>
      </c>
      <c r="I258" s="52">
        <v>80</v>
      </c>
      <c r="J258" s="25"/>
      <c r="K258" s="25"/>
      <c r="L258" s="26"/>
      <c r="M258" s="29"/>
      <c r="N258" s="29"/>
      <c r="O258" s="29" t="s">
        <v>157</v>
      </c>
      <c r="P258" s="29" t="s">
        <v>151</v>
      </c>
      <c r="Q258" s="30" t="s">
        <v>54</v>
      </c>
      <c r="R258" s="73">
        <v>102</v>
      </c>
      <c r="S258" s="31">
        <f>R258*AF1</f>
        <v>147.9</v>
      </c>
      <c r="T258" s="31">
        <v>219</v>
      </c>
      <c r="U258" s="32">
        <f>((T258-S258)/T258)</f>
        <v>0.32465753424657534</v>
      </c>
      <c r="V258" s="32">
        <f>((T258-S258)/S258)</f>
        <v>0.4807302231237322</v>
      </c>
      <c r="W258" s="55" t="s">
        <v>159</v>
      </c>
      <c r="X258" s="117" t="s">
        <v>708</v>
      </c>
      <c r="Y258" s="27" t="s">
        <v>153</v>
      </c>
      <c r="Z258" s="27" t="s">
        <v>657</v>
      </c>
      <c r="AA258" s="49" t="s">
        <v>658</v>
      </c>
      <c r="AB258" s="50" t="s">
        <v>659</v>
      </c>
      <c r="AC258" s="51"/>
      <c r="AD258" s="51" t="s">
        <v>676</v>
      </c>
    </row>
    <row r="259" spans="1:30" ht="17.25" x14ac:dyDescent="0.2">
      <c r="A259" s="58" t="s">
        <v>688</v>
      </c>
      <c r="B259" s="20">
        <v>44731</v>
      </c>
      <c r="C259" s="21">
        <v>44731</v>
      </c>
      <c r="D259" s="71"/>
      <c r="E259" s="28" t="s">
        <v>709</v>
      </c>
      <c r="F259" s="23" t="s">
        <v>80</v>
      </c>
      <c r="G259" s="56"/>
      <c r="H259" s="52"/>
      <c r="I259" s="52"/>
      <c r="J259" s="25"/>
      <c r="K259" s="25"/>
      <c r="L259" s="26" t="s">
        <v>194</v>
      </c>
      <c r="M259" s="29" t="s">
        <v>194</v>
      </c>
      <c r="N259" s="29" t="s">
        <v>142</v>
      </c>
      <c r="O259" s="29"/>
      <c r="P259" s="29"/>
      <c r="Q259" s="30"/>
      <c r="R259" s="73"/>
      <c r="S259" s="31"/>
      <c r="T259" s="31"/>
      <c r="U259" s="32"/>
      <c r="V259" s="32"/>
      <c r="W259" s="55" t="s">
        <v>195</v>
      </c>
      <c r="X259" s="55"/>
      <c r="Y259" s="27"/>
      <c r="Z259" s="27"/>
      <c r="AA259" s="49"/>
      <c r="AB259" s="50"/>
      <c r="AC259" s="51"/>
      <c r="AD259" s="51"/>
    </row>
    <row r="260" spans="1:30" ht="17.25" x14ac:dyDescent="0.2">
      <c r="A260" s="58" t="s">
        <v>688</v>
      </c>
      <c r="B260" s="20">
        <v>44732</v>
      </c>
      <c r="C260" s="21">
        <v>44732</v>
      </c>
      <c r="D260" s="71"/>
      <c r="E260" s="28" t="s">
        <v>710</v>
      </c>
      <c r="F260" s="23" t="s">
        <v>39</v>
      </c>
      <c r="G260" s="56"/>
      <c r="H260" s="52"/>
      <c r="I260" s="52"/>
      <c r="J260" s="25"/>
      <c r="K260" s="25"/>
      <c r="L260" s="26">
        <v>0.33333333333333331</v>
      </c>
      <c r="M260" s="29">
        <v>0.75</v>
      </c>
      <c r="N260" s="29" t="s">
        <v>142</v>
      </c>
      <c r="O260" s="29"/>
      <c r="P260" s="29"/>
      <c r="Q260" s="30"/>
      <c r="R260" s="73"/>
      <c r="S260" s="31"/>
      <c r="T260" s="31"/>
      <c r="U260" s="32"/>
      <c r="V260" s="32"/>
      <c r="W260" s="55" t="s">
        <v>48</v>
      </c>
      <c r="X260" s="55"/>
      <c r="Y260" s="27" t="s">
        <v>29</v>
      </c>
      <c r="Z260" s="27" t="s">
        <v>657</v>
      </c>
      <c r="AA260" s="49" t="s">
        <v>658</v>
      </c>
      <c r="AB260" s="50" t="s">
        <v>659</v>
      </c>
      <c r="AC260" s="51"/>
      <c r="AD260" s="51" t="s">
        <v>660</v>
      </c>
    </row>
    <row r="261" spans="1:30" x14ac:dyDescent="0.2">
      <c r="A261" s="58" t="s">
        <v>688</v>
      </c>
      <c r="B261" s="20">
        <v>44732</v>
      </c>
      <c r="C261" s="21"/>
      <c r="D261" s="71" t="s">
        <v>711</v>
      </c>
      <c r="E261" s="72" t="s">
        <v>712</v>
      </c>
      <c r="F261" s="23"/>
      <c r="G261" s="56">
        <v>2.5</v>
      </c>
      <c r="H261" s="52">
        <v>10</v>
      </c>
      <c r="I261" s="52">
        <v>25</v>
      </c>
      <c r="J261" s="25">
        <v>0.38541666666666669</v>
      </c>
      <c r="K261" s="25">
        <v>0.48958333333333331</v>
      </c>
      <c r="L261" s="26"/>
      <c r="M261" s="29"/>
      <c r="N261" s="29" t="s">
        <v>142</v>
      </c>
      <c r="O261" s="29" t="s">
        <v>157</v>
      </c>
      <c r="P261" s="29" t="s">
        <v>713</v>
      </c>
      <c r="Q261" s="30" t="s">
        <v>56</v>
      </c>
      <c r="R261" s="103">
        <v>35</v>
      </c>
      <c r="S261" s="31">
        <f>R261*AF1</f>
        <v>50.75</v>
      </c>
      <c r="T261" s="31">
        <v>79</v>
      </c>
      <c r="U261" s="32">
        <f>((T261-S261)/T261)</f>
        <v>0.35759493670886078</v>
      </c>
      <c r="V261" s="32">
        <f>((T261-S261)/S261)</f>
        <v>0.55665024630541871</v>
      </c>
      <c r="W261" s="55" t="s">
        <v>159</v>
      </c>
      <c r="X261" s="114" t="s">
        <v>714</v>
      </c>
      <c r="Y261" s="27" t="s">
        <v>153</v>
      </c>
      <c r="Z261" s="27" t="s">
        <v>657</v>
      </c>
      <c r="AA261" s="49" t="s">
        <v>658</v>
      </c>
      <c r="AB261" s="50" t="s">
        <v>659</v>
      </c>
      <c r="AC261" s="51"/>
      <c r="AD261" s="51" t="s">
        <v>660</v>
      </c>
    </row>
    <row r="262" spans="1:30" x14ac:dyDescent="0.2">
      <c r="A262" s="58" t="s">
        <v>688</v>
      </c>
      <c r="B262" s="20">
        <v>44732</v>
      </c>
      <c r="C262" s="21"/>
      <c r="D262" s="71" t="s">
        <v>715</v>
      </c>
      <c r="E262" s="72" t="s">
        <v>716</v>
      </c>
      <c r="F262" s="23"/>
      <c r="G262" s="56">
        <v>3.5</v>
      </c>
      <c r="H262" s="52">
        <v>20</v>
      </c>
      <c r="I262" s="52">
        <v>150</v>
      </c>
      <c r="J262" s="25">
        <v>0.57291666666666663</v>
      </c>
      <c r="K262" s="25">
        <v>0.71875</v>
      </c>
      <c r="L262" s="26"/>
      <c r="M262" s="29"/>
      <c r="N262" s="29" t="s">
        <v>142</v>
      </c>
      <c r="O262" s="29" t="s">
        <v>157</v>
      </c>
      <c r="P262" s="29" t="s">
        <v>151</v>
      </c>
      <c r="Q262" s="30" t="s">
        <v>38</v>
      </c>
      <c r="R262" s="103">
        <v>45</v>
      </c>
      <c r="S262" s="31">
        <f>R262*AF1</f>
        <v>65.25</v>
      </c>
      <c r="T262" s="31">
        <v>99</v>
      </c>
      <c r="U262" s="32">
        <f>((T262-S262)/T262)</f>
        <v>0.34090909090909088</v>
      </c>
      <c r="V262" s="32">
        <f>((T262-S262)/S262)</f>
        <v>0.51724137931034486</v>
      </c>
      <c r="W262" s="55" t="s">
        <v>159</v>
      </c>
      <c r="X262" s="144" t="s">
        <v>717</v>
      </c>
      <c r="Y262" s="27" t="s">
        <v>153</v>
      </c>
      <c r="Z262" s="27" t="s">
        <v>657</v>
      </c>
      <c r="AA262" s="49" t="s">
        <v>658</v>
      </c>
      <c r="AB262" s="50" t="s">
        <v>659</v>
      </c>
      <c r="AC262" s="51"/>
      <c r="AD262" s="51" t="s">
        <v>668</v>
      </c>
    </row>
    <row r="263" spans="1:30" x14ac:dyDescent="0.2">
      <c r="A263" s="58" t="s">
        <v>688</v>
      </c>
      <c r="B263" s="20">
        <v>44732</v>
      </c>
      <c r="C263" s="21"/>
      <c r="D263" s="71" t="s">
        <v>718</v>
      </c>
      <c r="E263" s="72" t="s">
        <v>719</v>
      </c>
      <c r="F263" s="23"/>
      <c r="G263" s="56">
        <v>4.5</v>
      </c>
      <c r="H263" s="52">
        <v>20</v>
      </c>
      <c r="I263" s="52">
        <v>30</v>
      </c>
      <c r="J263" s="25">
        <v>0.35416666666666669</v>
      </c>
      <c r="K263" s="25">
        <v>0.54166666666666663</v>
      </c>
      <c r="L263" s="26"/>
      <c r="M263" s="29"/>
      <c r="N263" s="29" t="s">
        <v>142</v>
      </c>
      <c r="O263" s="29" t="s">
        <v>157</v>
      </c>
      <c r="P263" s="29" t="s">
        <v>180</v>
      </c>
      <c r="Q263" s="30" t="s">
        <v>54</v>
      </c>
      <c r="R263" s="103">
        <v>55</v>
      </c>
      <c r="S263" s="31">
        <f>R263*AF1</f>
        <v>79.75</v>
      </c>
      <c r="T263" s="31">
        <v>119</v>
      </c>
      <c r="U263" s="32">
        <f>((T263-S263)/T263)</f>
        <v>0.32983193277310924</v>
      </c>
      <c r="V263" s="32">
        <f>((T263-S263)/S263)</f>
        <v>0.49216300940438873</v>
      </c>
      <c r="W263" s="55" t="s">
        <v>159</v>
      </c>
      <c r="X263" s="114" t="s">
        <v>720</v>
      </c>
      <c r="Y263" s="27" t="s">
        <v>153</v>
      </c>
      <c r="Z263" s="27" t="s">
        <v>657</v>
      </c>
      <c r="AA263" s="49" t="s">
        <v>658</v>
      </c>
      <c r="AB263" s="50" t="s">
        <v>659</v>
      </c>
      <c r="AC263" s="51"/>
      <c r="AD263" s="51" t="s">
        <v>672</v>
      </c>
    </row>
    <row r="264" spans="1:30" ht="17.25" x14ac:dyDescent="0.2">
      <c r="A264" s="58" t="s">
        <v>688</v>
      </c>
      <c r="B264" s="20">
        <v>44733</v>
      </c>
      <c r="C264" s="21">
        <v>44733</v>
      </c>
      <c r="D264" s="71"/>
      <c r="E264" s="28" t="s">
        <v>721</v>
      </c>
      <c r="F264" s="23" t="s">
        <v>33</v>
      </c>
      <c r="G264" s="56"/>
      <c r="H264" s="52"/>
      <c r="I264" s="52"/>
      <c r="J264" s="25"/>
      <c r="K264" s="25"/>
      <c r="L264" s="26">
        <v>0.25</v>
      </c>
      <c r="M264" s="29">
        <v>0.79166666666666663</v>
      </c>
      <c r="N264" s="29" t="s">
        <v>142</v>
      </c>
      <c r="O264" s="29"/>
      <c r="P264" s="29"/>
      <c r="Q264" s="30"/>
      <c r="R264" s="73"/>
      <c r="S264" s="31"/>
      <c r="T264" s="31"/>
      <c r="U264" s="32"/>
      <c r="V264" s="32"/>
      <c r="W264" s="55" t="s">
        <v>48</v>
      </c>
      <c r="X264" s="55"/>
      <c r="Y264" s="27" t="s">
        <v>29</v>
      </c>
      <c r="Z264" s="27" t="s">
        <v>722</v>
      </c>
      <c r="AA264" s="49" t="s">
        <v>723</v>
      </c>
      <c r="AB264" s="50" t="s">
        <v>724</v>
      </c>
      <c r="AC264" s="51" t="s">
        <v>725</v>
      </c>
      <c r="AD264" s="51" t="s">
        <v>726</v>
      </c>
    </row>
    <row r="265" spans="1:30" x14ac:dyDescent="0.2">
      <c r="A265" s="58" t="s">
        <v>688</v>
      </c>
      <c r="B265" s="20">
        <v>44733</v>
      </c>
      <c r="C265" s="21"/>
      <c r="D265" s="71" t="s">
        <v>727</v>
      </c>
      <c r="E265" s="72" t="s">
        <v>728</v>
      </c>
      <c r="F265" s="23"/>
      <c r="G265" s="56">
        <v>2.5</v>
      </c>
      <c r="H265" s="52">
        <v>15</v>
      </c>
      <c r="I265" s="52">
        <v>140</v>
      </c>
      <c r="J265" s="25">
        <v>0.58333333333333337</v>
      </c>
      <c r="K265" s="25">
        <v>0.6875</v>
      </c>
      <c r="L265" s="26"/>
      <c r="M265" s="29"/>
      <c r="N265" s="29" t="s">
        <v>142</v>
      </c>
      <c r="O265" s="29" t="s">
        <v>157</v>
      </c>
      <c r="P265" s="29" t="s">
        <v>158</v>
      </c>
      <c r="Q265" s="30" t="s">
        <v>46</v>
      </c>
      <c r="R265" s="73">
        <v>55.75</v>
      </c>
      <c r="S265" s="31">
        <f>R265*AE1</f>
        <v>69.6875</v>
      </c>
      <c r="T265" s="31">
        <v>99</v>
      </c>
      <c r="U265" s="32">
        <f t="shared" ref="U265:U270" si="16">((T265-S265)/T265)</f>
        <v>0.29608585858585856</v>
      </c>
      <c r="V265" s="32">
        <f t="shared" ref="V265:V270" si="17">((T265-S265)/S265)</f>
        <v>0.42062780269058297</v>
      </c>
      <c r="W265" s="55" t="s">
        <v>159</v>
      </c>
      <c r="X265" s="117" t="s">
        <v>729</v>
      </c>
      <c r="Y265" s="27" t="s">
        <v>153</v>
      </c>
      <c r="Z265" s="27" t="s">
        <v>722</v>
      </c>
      <c r="AA265" s="49" t="s">
        <v>723</v>
      </c>
      <c r="AB265" s="50" t="s">
        <v>724</v>
      </c>
      <c r="AC265" s="51" t="s">
        <v>725</v>
      </c>
      <c r="AD265" s="51" t="s">
        <v>726</v>
      </c>
    </row>
    <row r="266" spans="1:30" x14ac:dyDescent="0.2">
      <c r="A266" s="58" t="s">
        <v>688</v>
      </c>
      <c r="B266" s="20">
        <v>44733</v>
      </c>
      <c r="C266" s="21"/>
      <c r="D266" s="71" t="s">
        <v>730</v>
      </c>
      <c r="E266" s="72" t="s">
        <v>731</v>
      </c>
      <c r="F266" s="23"/>
      <c r="G266" s="56">
        <v>4</v>
      </c>
      <c r="H266" s="52">
        <v>20</v>
      </c>
      <c r="I266" s="52">
        <v>240</v>
      </c>
      <c r="J266" s="25">
        <v>0.35416666666666669</v>
      </c>
      <c r="K266" s="25">
        <v>0.52083333333333337</v>
      </c>
      <c r="L266" s="26"/>
      <c r="M266" s="29"/>
      <c r="N266" s="29" t="s">
        <v>142</v>
      </c>
      <c r="O266" s="29" t="s">
        <v>157</v>
      </c>
      <c r="P266" s="29" t="s">
        <v>151</v>
      </c>
      <c r="Q266" s="30" t="s">
        <v>46</v>
      </c>
      <c r="R266" s="73">
        <v>77.75</v>
      </c>
      <c r="S266" s="31">
        <f>R266*AE1</f>
        <v>97.1875</v>
      </c>
      <c r="T266" s="31">
        <v>139</v>
      </c>
      <c r="U266" s="32">
        <f t="shared" si="16"/>
        <v>0.30080935251798563</v>
      </c>
      <c r="V266" s="32">
        <f t="shared" si="17"/>
        <v>0.43022508038585211</v>
      </c>
      <c r="W266" s="55" t="s">
        <v>159</v>
      </c>
      <c r="X266" s="117" t="s">
        <v>732</v>
      </c>
      <c r="Y266" s="27" t="s">
        <v>153</v>
      </c>
      <c r="Z266" s="27" t="s">
        <v>722</v>
      </c>
      <c r="AA266" s="49" t="s">
        <v>723</v>
      </c>
      <c r="AB266" s="50" t="s">
        <v>724</v>
      </c>
      <c r="AC266" s="51" t="s">
        <v>725</v>
      </c>
      <c r="AD266" s="51" t="s">
        <v>733</v>
      </c>
    </row>
    <row r="267" spans="1:30" x14ac:dyDescent="0.2">
      <c r="A267" s="58" t="s">
        <v>688</v>
      </c>
      <c r="B267" s="20">
        <v>44733</v>
      </c>
      <c r="C267" s="21"/>
      <c r="D267" s="71" t="s">
        <v>734</v>
      </c>
      <c r="E267" s="72" t="s">
        <v>735</v>
      </c>
      <c r="F267" s="23"/>
      <c r="G267" s="56">
        <v>4</v>
      </c>
      <c r="H267" s="52">
        <v>20</v>
      </c>
      <c r="I267" s="52">
        <v>140</v>
      </c>
      <c r="J267" s="25">
        <v>0.36458333333333331</v>
      </c>
      <c r="K267" s="25">
        <v>0.53125</v>
      </c>
      <c r="L267" s="26"/>
      <c r="M267" s="29"/>
      <c r="N267" s="29" t="s">
        <v>142</v>
      </c>
      <c r="O267" s="29" t="s">
        <v>157</v>
      </c>
      <c r="P267" s="29" t="s">
        <v>151</v>
      </c>
      <c r="Q267" s="30" t="s">
        <v>46</v>
      </c>
      <c r="R267" s="73">
        <v>73.25</v>
      </c>
      <c r="S267" s="31">
        <f>R267*AE1</f>
        <v>91.5625</v>
      </c>
      <c r="T267" s="31">
        <v>139</v>
      </c>
      <c r="U267" s="32">
        <f t="shared" si="16"/>
        <v>0.34127697841726617</v>
      </c>
      <c r="V267" s="32">
        <f t="shared" si="17"/>
        <v>0.51808873720136517</v>
      </c>
      <c r="W267" s="55" t="s">
        <v>159</v>
      </c>
      <c r="X267" s="117" t="s">
        <v>736</v>
      </c>
      <c r="Y267" s="27" t="s">
        <v>153</v>
      </c>
      <c r="Z267" s="27" t="s">
        <v>722</v>
      </c>
      <c r="AA267" s="49" t="s">
        <v>723</v>
      </c>
      <c r="AB267" s="50" t="s">
        <v>724</v>
      </c>
      <c r="AC267" s="51" t="s">
        <v>725</v>
      </c>
      <c r="AD267" s="51" t="s">
        <v>737</v>
      </c>
    </row>
    <row r="268" spans="1:30" x14ac:dyDescent="0.2">
      <c r="A268" s="58" t="s">
        <v>688</v>
      </c>
      <c r="B268" s="20">
        <v>44733</v>
      </c>
      <c r="C268" s="21"/>
      <c r="D268" s="71" t="s">
        <v>738</v>
      </c>
      <c r="E268" s="72" t="s">
        <v>739</v>
      </c>
      <c r="F268" s="23"/>
      <c r="G268" s="56">
        <v>3</v>
      </c>
      <c r="H268" s="52">
        <v>10</v>
      </c>
      <c r="I268" s="52">
        <v>24</v>
      </c>
      <c r="J268" s="25">
        <v>0.41666666666666669</v>
      </c>
      <c r="K268" s="25">
        <v>0.54166666666666663</v>
      </c>
      <c r="L268" s="26"/>
      <c r="M268" s="29"/>
      <c r="N268" s="29" t="s">
        <v>142</v>
      </c>
      <c r="O268" s="29" t="s">
        <v>157</v>
      </c>
      <c r="P268" s="29" t="s">
        <v>180</v>
      </c>
      <c r="Q268" s="30" t="s">
        <v>740</v>
      </c>
      <c r="R268" s="73">
        <v>68</v>
      </c>
      <c r="S268" s="31">
        <f>R268*AE1</f>
        <v>85</v>
      </c>
      <c r="T268" s="31">
        <v>129</v>
      </c>
      <c r="U268" s="32">
        <f t="shared" si="16"/>
        <v>0.34108527131782945</v>
      </c>
      <c r="V268" s="32">
        <f t="shared" si="17"/>
        <v>0.51764705882352946</v>
      </c>
      <c r="W268" s="55" t="s">
        <v>159</v>
      </c>
      <c r="X268" s="117" t="s">
        <v>741</v>
      </c>
      <c r="Y268" s="27" t="s">
        <v>153</v>
      </c>
      <c r="Z268" s="27" t="s">
        <v>722</v>
      </c>
      <c r="AA268" s="49" t="s">
        <v>723</v>
      </c>
      <c r="AB268" s="50" t="s">
        <v>724</v>
      </c>
      <c r="AC268" s="51" t="s">
        <v>725</v>
      </c>
      <c r="AD268" s="51" t="s">
        <v>742</v>
      </c>
    </row>
    <row r="269" spans="1:30" x14ac:dyDescent="0.2">
      <c r="A269" s="58" t="s">
        <v>688</v>
      </c>
      <c r="B269" s="20">
        <v>44733</v>
      </c>
      <c r="C269" s="21"/>
      <c r="D269" s="71" t="s">
        <v>743</v>
      </c>
      <c r="E269" s="72" t="s">
        <v>186</v>
      </c>
      <c r="F269" s="23"/>
      <c r="G269" s="56">
        <v>4</v>
      </c>
      <c r="H269" s="52">
        <v>2</v>
      </c>
      <c r="I269" s="52">
        <v>6</v>
      </c>
      <c r="J269" s="25">
        <v>0.375</v>
      </c>
      <c r="K269" s="25">
        <v>0.54166666666666663</v>
      </c>
      <c r="L269" s="26"/>
      <c r="M269" s="29"/>
      <c r="N269" s="29" t="s">
        <v>142</v>
      </c>
      <c r="O269" s="29" t="s">
        <v>157</v>
      </c>
      <c r="P269" s="29" t="s">
        <v>151</v>
      </c>
      <c r="Q269" s="30" t="s">
        <v>187</v>
      </c>
      <c r="R269" s="73">
        <v>490</v>
      </c>
      <c r="S269" s="31">
        <f>R269*AE1</f>
        <v>612.5</v>
      </c>
      <c r="T269" s="31">
        <v>999</v>
      </c>
      <c r="U269" s="32">
        <f t="shared" si="16"/>
        <v>0.38688688688688688</v>
      </c>
      <c r="V269" s="32">
        <f t="shared" si="17"/>
        <v>0.63102040816326532</v>
      </c>
      <c r="W269" s="55" t="s">
        <v>188</v>
      </c>
      <c r="X269" s="117" t="s">
        <v>189</v>
      </c>
      <c r="Y269" s="27" t="s">
        <v>153</v>
      </c>
      <c r="Z269" s="27" t="s">
        <v>722</v>
      </c>
      <c r="AA269" s="49" t="s">
        <v>723</v>
      </c>
      <c r="AB269" s="50" t="s">
        <v>724</v>
      </c>
      <c r="AC269" s="51" t="s">
        <v>725</v>
      </c>
      <c r="AD269" s="51" t="s">
        <v>744</v>
      </c>
    </row>
    <row r="270" spans="1:30" x14ac:dyDescent="0.2">
      <c r="A270" s="58" t="s">
        <v>688</v>
      </c>
      <c r="B270" s="20">
        <v>44733</v>
      </c>
      <c r="C270" s="21"/>
      <c r="D270" s="71" t="s">
        <v>745</v>
      </c>
      <c r="E270" s="72" t="s">
        <v>191</v>
      </c>
      <c r="F270" s="23"/>
      <c r="G270" s="56">
        <v>8</v>
      </c>
      <c r="H270" s="52">
        <v>2</v>
      </c>
      <c r="I270" s="52">
        <v>6</v>
      </c>
      <c r="J270" s="25">
        <v>0.375</v>
      </c>
      <c r="K270" s="25">
        <v>0.70833333333333337</v>
      </c>
      <c r="L270" s="26"/>
      <c r="M270" s="29"/>
      <c r="N270" s="29" t="s">
        <v>142</v>
      </c>
      <c r="O270" s="29" t="s">
        <v>157</v>
      </c>
      <c r="P270" s="29" t="s">
        <v>151</v>
      </c>
      <c r="Q270" s="30" t="s">
        <v>187</v>
      </c>
      <c r="R270" s="73">
        <v>705</v>
      </c>
      <c r="S270" s="31">
        <f>R270*AE1</f>
        <v>881.25</v>
      </c>
      <c r="T270" s="31">
        <v>1399</v>
      </c>
      <c r="U270" s="32">
        <f t="shared" si="16"/>
        <v>0.3700857755539671</v>
      </c>
      <c r="V270" s="32">
        <f t="shared" si="17"/>
        <v>0.58751773049645395</v>
      </c>
      <c r="W270" s="55" t="s">
        <v>188</v>
      </c>
      <c r="X270" s="117" t="s">
        <v>192</v>
      </c>
      <c r="Y270" s="27" t="s">
        <v>153</v>
      </c>
      <c r="Z270" s="27" t="s">
        <v>722</v>
      </c>
      <c r="AA270" s="49" t="s">
        <v>723</v>
      </c>
      <c r="AB270" s="50" t="s">
        <v>724</v>
      </c>
      <c r="AC270" s="51" t="s">
        <v>725</v>
      </c>
      <c r="AD270" s="51" t="s">
        <v>746</v>
      </c>
    </row>
    <row r="271" spans="1:30" ht="17.25" x14ac:dyDescent="0.2">
      <c r="A271" s="58" t="s">
        <v>688</v>
      </c>
      <c r="B271" s="20">
        <v>44734</v>
      </c>
      <c r="C271" s="21">
        <v>44734</v>
      </c>
      <c r="D271" s="71"/>
      <c r="E271" s="28" t="s">
        <v>747</v>
      </c>
      <c r="F271" s="23" t="s">
        <v>276</v>
      </c>
      <c r="G271" s="56"/>
      <c r="H271" s="52"/>
      <c r="I271" s="52"/>
      <c r="J271" s="25"/>
      <c r="K271" s="25"/>
      <c r="L271" s="26">
        <v>0.45833333333333331</v>
      </c>
      <c r="M271" s="29">
        <v>0.91666666666666663</v>
      </c>
      <c r="N271" s="29" t="s">
        <v>142</v>
      </c>
      <c r="O271" s="29"/>
      <c r="P271" s="29"/>
      <c r="Q271" s="30"/>
      <c r="R271" s="103"/>
      <c r="S271" s="31"/>
      <c r="T271" s="31"/>
      <c r="U271" s="32"/>
      <c r="V271" s="32"/>
      <c r="W271" s="55" t="s">
        <v>48</v>
      </c>
      <c r="X271" s="29"/>
      <c r="Y271" s="27" t="s">
        <v>29</v>
      </c>
      <c r="Z271" s="27" t="s">
        <v>722</v>
      </c>
      <c r="AA271" s="49" t="s">
        <v>723</v>
      </c>
      <c r="AB271" s="50" t="s">
        <v>724</v>
      </c>
      <c r="AC271" s="51" t="s">
        <v>725</v>
      </c>
      <c r="AD271" s="51" t="s">
        <v>726</v>
      </c>
    </row>
    <row r="272" spans="1:30" x14ac:dyDescent="0.2">
      <c r="A272" s="58" t="s">
        <v>688</v>
      </c>
      <c r="B272" s="20">
        <v>44734</v>
      </c>
      <c r="C272" s="21"/>
      <c r="D272" s="71" t="s">
        <v>748</v>
      </c>
      <c r="E272" s="72" t="s">
        <v>749</v>
      </c>
      <c r="F272" s="23"/>
      <c r="G272" s="56">
        <v>4</v>
      </c>
      <c r="H272" s="52">
        <v>15</v>
      </c>
      <c r="I272" s="52">
        <v>70</v>
      </c>
      <c r="J272" s="25">
        <v>0.58333333333333337</v>
      </c>
      <c r="K272" s="25">
        <v>0.75</v>
      </c>
      <c r="L272" s="26"/>
      <c r="M272" s="29"/>
      <c r="N272" s="29" t="s">
        <v>142</v>
      </c>
      <c r="O272" s="29" t="s">
        <v>157</v>
      </c>
      <c r="P272" s="29" t="s">
        <v>158</v>
      </c>
      <c r="Q272" s="30" t="s">
        <v>46</v>
      </c>
      <c r="R272" s="103">
        <v>63.5</v>
      </c>
      <c r="S272" s="31">
        <f>R272*AF1</f>
        <v>92.075000000000003</v>
      </c>
      <c r="T272" s="31">
        <v>139</v>
      </c>
      <c r="U272" s="32">
        <f>((T272-S272)/T272)</f>
        <v>0.33758992805755395</v>
      </c>
      <c r="V272" s="32">
        <f>((T272-S272)/S272)</f>
        <v>0.50963888134672819</v>
      </c>
      <c r="W272" s="55" t="s">
        <v>159</v>
      </c>
      <c r="X272" s="117" t="s">
        <v>750</v>
      </c>
      <c r="Y272" s="27" t="s">
        <v>153</v>
      </c>
      <c r="Z272" s="27" t="s">
        <v>722</v>
      </c>
      <c r="AA272" s="49" t="s">
        <v>723</v>
      </c>
      <c r="AB272" s="50" t="s">
        <v>724</v>
      </c>
      <c r="AC272" s="51" t="s">
        <v>725</v>
      </c>
      <c r="AD272" s="51" t="s">
        <v>726</v>
      </c>
    </row>
    <row r="273" spans="1:30" x14ac:dyDescent="0.2">
      <c r="A273" s="58" t="s">
        <v>688</v>
      </c>
      <c r="B273" s="20">
        <v>44734</v>
      </c>
      <c r="C273" s="21"/>
      <c r="D273" s="71" t="s">
        <v>751</v>
      </c>
      <c r="E273" s="72" t="s">
        <v>752</v>
      </c>
      <c r="F273" s="23"/>
      <c r="G273" s="56">
        <v>7.5</v>
      </c>
      <c r="H273" s="52">
        <v>15</v>
      </c>
      <c r="I273" s="52">
        <v>70</v>
      </c>
      <c r="J273" s="25">
        <v>0.47916666666666669</v>
      </c>
      <c r="K273" s="25">
        <v>0.79166666666666663</v>
      </c>
      <c r="L273" s="26"/>
      <c r="M273" s="29"/>
      <c r="N273" s="29" t="s">
        <v>142</v>
      </c>
      <c r="O273" s="29" t="s">
        <v>57</v>
      </c>
      <c r="P273" s="29" t="s">
        <v>151</v>
      </c>
      <c r="Q273" s="30" t="s">
        <v>46</v>
      </c>
      <c r="R273" s="103">
        <v>76</v>
      </c>
      <c r="S273" s="31">
        <f>R273*AF1</f>
        <v>110.2</v>
      </c>
      <c r="T273" s="31">
        <v>159</v>
      </c>
      <c r="U273" s="32">
        <f>((T273-S273)/T273)</f>
        <v>0.30691823899371068</v>
      </c>
      <c r="V273" s="32">
        <f>((T273-S273)/S273)</f>
        <v>0.44283121597096187</v>
      </c>
      <c r="W273" s="55" t="s">
        <v>159</v>
      </c>
      <c r="X273" s="117" t="s">
        <v>753</v>
      </c>
      <c r="Y273" s="27" t="s">
        <v>153</v>
      </c>
      <c r="Z273" s="27" t="s">
        <v>722</v>
      </c>
      <c r="AA273" s="49" t="s">
        <v>723</v>
      </c>
      <c r="AB273" s="50" t="s">
        <v>724</v>
      </c>
      <c r="AC273" s="51" t="s">
        <v>725</v>
      </c>
      <c r="AD273" s="51" t="s">
        <v>733</v>
      </c>
    </row>
    <row r="274" spans="1:30" x14ac:dyDescent="0.2">
      <c r="A274" s="58" t="s">
        <v>688</v>
      </c>
      <c r="B274" s="20">
        <v>44734</v>
      </c>
      <c r="C274" s="21"/>
      <c r="D274" s="71" t="s">
        <v>754</v>
      </c>
      <c r="E274" s="72" t="s">
        <v>755</v>
      </c>
      <c r="F274" s="23"/>
      <c r="G274" s="56">
        <v>5.5</v>
      </c>
      <c r="H274" s="52">
        <v>15</v>
      </c>
      <c r="I274" s="52">
        <v>35</v>
      </c>
      <c r="J274" s="25">
        <v>0.52083333333333337</v>
      </c>
      <c r="K274" s="25">
        <v>0.73958333333333337</v>
      </c>
      <c r="L274" s="26"/>
      <c r="M274" s="29"/>
      <c r="N274" s="29" t="s">
        <v>142</v>
      </c>
      <c r="O274" s="29" t="s">
        <v>157</v>
      </c>
      <c r="P274" s="29" t="s">
        <v>158</v>
      </c>
      <c r="Q274" s="30" t="s">
        <v>46</v>
      </c>
      <c r="R274" s="103">
        <v>83.75</v>
      </c>
      <c r="S274" s="31">
        <f>R274*AF1</f>
        <v>121.4375</v>
      </c>
      <c r="T274" s="31">
        <v>179</v>
      </c>
      <c r="U274" s="32">
        <f>((T274-S274)/T274)</f>
        <v>0.32157821229050282</v>
      </c>
      <c r="V274" s="32">
        <f>((T274-S274)/S274)</f>
        <v>0.47400926402470406</v>
      </c>
      <c r="W274" s="55" t="s">
        <v>159</v>
      </c>
      <c r="X274" s="117" t="s">
        <v>756</v>
      </c>
      <c r="Y274" s="27" t="s">
        <v>153</v>
      </c>
      <c r="Z274" s="27" t="s">
        <v>722</v>
      </c>
      <c r="AA274" s="49" t="s">
        <v>723</v>
      </c>
      <c r="AB274" s="50" t="s">
        <v>724</v>
      </c>
      <c r="AC274" s="51" t="s">
        <v>725</v>
      </c>
      <c r="AD274" s="51" t="s">
        <v>737</v>
      </c>
    </row>
    <row r="275" spans="1:30" x14ac:dyDescent="0.2">
      <c r="A275" s="58" t="s">
        <v>688</v>
      </c>
      <c r="B275" s="20">
        <v>44734</v>
      </c>
      <c r="C275" s="21"/>
      <c r="D275" s="71" t="s">
        <v>757</v>
      </c>
      <c r="E275" s="72" t="s">
        <v>758</v>
      </c>
      <c r="F275" s="23"/>
      <c r="G275" s="123">
        <v>2.6</v>
      </c>
      <c r="H275" s="52">
        <v>30</v>
      </c>
      <c r="I275" s="52">
        <v>70</v>
      </c>
      <c r="J275" s="25">
        <v>0.77083333333333337</v>
      </c>
      <c r="K275" s="25">
        <v>0.88194444444444453</v>
      </c>
      <c r="L275" s="26"/>
      <c r="M275" s="29"/>
      <c r="N275" s="29" t="s">
        <v>142</v>
      </c>
      <c r="O275" s="29" t="s">
        <v>157</v>
      </c>
      <c r="P275" s="29" t="s">
        <v>158</v>
      </c>
      <c r="Q275" s="30" t="s">
        <v>759</v>
      </c>
      <c r="R275" s="103">
        <v>72</v>
      </c>
      <c r="S275" s="31">
        <f>R275*AF1</f>
        <v>104.39999999999999</v>
      </c>
      <c r="T275" s="31">
        <v>159</v>
      </c>
      <c r="U275" s="32">
        <f>((T275-S275)/T275)</f>
        <v>0.34339622641509437</v>
      </c>
      <c r="V275" s="32">
        <f>((T275-S275)/S275)</f>
        <v>0.52298850574712652</v>
      </c>
      <c r="W275" s="55" t="s">
        <v>159</v>
      </c>
      <c r="X275" s="117" t="s">
        <v>760</v>
      </c>
      <c r="Y275" s="27" t="s">
        <v>153</v>
      </c>
      <c r="Z275" s="27" t="s">
        <v>722</v>
      </c>
      <c r="AA275" s="49" t="s">
        <v>723</v>
      </c>
      <c r="AB275" s="50" t="s">
        <v>724</v>
      </c>
      <c r="AC275" s="51" t="s">
        <v>725</v>
      </c>
      <c r="AD275" s="51" t="s">
        <v>742</v>
      </c>
    </row>
    <row r="276" spans="1:30" ht="17.25" x14ac:dyDescent="0.2">
      <c r="A276" s="58" t="s">
        <v>688</v>
      </c>
      <c r="B276" s="20">
        <v>44735</v>
      </c>
      <c r="C276" s="21">
        <v>44735</v>
      </c>
      <c r="D276" s="71"/>
      <c r="E276" s="28" t="s">
        <v>761</v>
      </c>
      <c r="F276" s="23" t="s">
        <v>39</v>
      </c>
      <c r="G276" s="56"/>
      <c r="H276" s="52"/>
      <c r="I276" s="52"/>
      <c r="J276" s="25"/>
      <c r="K276" s="25"/>
      <c r="L276" s="26">
        <v>0.33333333333333331</v>
      </c>
      <c r="M276" s="29">
        <v>0.75</v>
      </c>
      <c r="N276" s="29" t="s">
        <v>142</v>
      </c>
      <c r="O276" s="29"/>
      <c r="P276" s="29"/>
      <c r="Q276" s="30"/>
      <c r="R276" s="103"/>
      <c r="S276" s="31"/>
      <c r="T276" s="31"/>
      <c r="U276" s="32"/>
      <c r="V276" s="32"/>
      <c r="W276" s="55" t="s">
        <v>48</v>
      </c>
      <c r="X276" s="29"/>
      <c r="Y276" s="27" t="s">
        <v>29</v>
      </c>
      <c r="Z276" s="27" t="s">
        <v>722</v>
      </c>
      <c r="AA276" s="49" t="s">
        <v>723</v>
      </c>
      <c r="AB276" s="50" t="s">
        <v>724</v>
      </c>
      <c r="AC276" s="51" t="s">
        <v>725</v>
      </c>
      <c r="AD276" s="51" t="s">
        <v>726</v>
      </c>
    </row>
    <row r="277" spans="1:30" x14ac:dyDescent="0.2">
      <c r="A277" s="58" t="s">
        <v>688</v>
      </c>
      <c r="B277" s="20">
        <v>44735</v>
      </c>
      <c r="C277" s="21"/>
      <c r="D277" s="71" t="s">
        <v>762</v>
      </c>
      <c r="E277" s="72" t="s">
        <v>763</v>
      </c>
      <c r="F277" s="23"/>
      <c r="G277" s="56">
        <v>3.5</v>
      </c>
      <c r="H277" s="52">
        <v>15</v>
      </c>
      <c r="I277" s="52">
        <v>70</v>
      </c>
      <c r="J277" s="25">
        <v>0.38541666666666669</v>
      </c>
      <c r="K277" s="25">
        <v>0.53125</v>
      </c>
      <c r="L277" s="26"/>
      <c r="M277" s="29"/>
      <c r="N277" s="29" t="s">
        <v>142</v>
      </c>
      <c r="O277" s="29" t="s">
        <v>136</v>
      </c>
      <c r="P277" s="29" t="s">
        <v>158</v>
      </c>
      <c r="Q277" s="30" t="s">
        <v>46</v>
      </c>
      <c r="R277" s="103">
        <v>77.5</v>
      </c>
      <c r="S277" s="31">
        <f>R277*AF1</f>
        <v>112.375</v>
      </c>
      <c r="T277" s="31">
        <v>169</v>
      </c>
      <c r="U277" s="32">
        <f>((T277-S277)/T277)</f>
        <v>0.33505917159763315</v>
      </c>
      <c r="V277" s="32">
        <f>((T277-S277)/S277)</f>
        <v>0.50389321468298109</v>
      </c>
      <c r="W277" s="55" t="s">
        <v>159</v>
      </c>
      <c r="X277" s="117" t="s">
        <v>764</v>
      </c>
      <c r="Y277" s="27" t="s">
        <v>153</v>
      </c>
      <c r="Z277" s="27" t="s">
        <v>722</v>
      </c>
      <c r="AA277" s="49" t="s">
        <v>723</v>
      </c>
      <c r="AB277" s="50" t="s">
        <v>724</v>
      </c>
      <c r="AC277" s="51" t="s">
        <v>725</v>
      </c>
      <c r="AD277" s="51" t="s">
        <v>726</v>
      </c>
    </row>
    <row r="278" spans="1:30" x14ac:dyDescent="0.2">
      <c r="A278" s="58" t="s">
        <v>688</v>
      </c>
      <c r="B278" s="20">
        <v>44735</v>
      </c>
      <c r="C278" s="21"/>
      <c r="D278" s="71" t="s">
        <v>765</v>
      </c>
      <c r="E278" s="72" t="s">
        <v>766</v>
      </c>
      <c r="F278" s="23"/>
      <c r="G278" s="56">
        <v>8.5</v>
      </c>
      <c r="H278" s="52">
        <v>15</v>
      </c>
      <c r="I278" s="52">
        <v>70</v>
      </c>
      <c r="J278" s="25">
        <v>0.35416666666666669</v>
      </c>
      <c r="K278" s="25">
        <v>0.70833333333333337</v>
      </c>
      <c r="L278" s="26"/>
      <c r="M278" s="29"/>
      <c r="N278" s="29" t="s">
        <v>142</v>
      </c>
      <c r="O278" s="29" t="s">
        <v>57</v>
      </c>
      <c r="P278" s="29" t="s">
        <v>158</v>
      </c>
      <c r="Q278" s="30" t="s">
        <v>46</v>
      </c>
      <c r="R278" s="103">
        <v>123</v>
      </c>
      <c r="S278" s="31">
        <f>R278*AF1</f>
        <v>178.35</v>
      </c>
      <c r="T278" s="31">
        <v>259</v>
      </c>
      <c r="U278" s="32">
        <f>((T278-S278)/T278)</f>
        <v>0.31138996138996139</v>
      </c>
      <c r="V278" s="32">
        <f>((T278-S278)/S278)</f>
        <v>0.45220072890384083</v>
      </c>
      <c r="W278" s="55" t="s">
        <v>159</v>
      </c>
      <c r="X278" s="117" t="s">
        <v>767</v>
      </c>
      <c r="Y278" s="27" t="s">
        <v>153</v>
      </c>
      <c r="Z278" s="27" t="s">
        <v>722</v>
      </c>
      <c r="AA278" s="49" t="s">
        <v>723</v>
      </c>
      <c r="AB278" s="50" t="s">
        <v>724</v>
      </c>
      <c r="AC278" s="51" t="s">
        <v>725</v>
      </c>
      <c r="AD278" s="51" t="s">
        <v>733</v>
      </c>
    </row>
    <row r="279" spans="1:30" x14ac:dyDescent="0.2">
      <c r="A279" s="58" t="s">
        <v>688</v>
      </c>
      <c r="B279" s="20">
        <v>44735</v>
      </c>
      <c r="C279" s="21"/>
      <c r="D279" s="71" t="s">
        <v>768</v>
      </c>
      <c r="E279" s="72" t="s">
        <v>769</v>
      </c>
      <c r="F279" s="23"/>
      <c r="G279" s="56">
        <v>3.5</v>
      </c>
      <c r="H279" s="52">
        <v>15</v>
      </c>
      <c r="I279" s="52">
        <v>70</v>
      </c>
      <c r="J279" s="25">
        <v>0.375</v>
      </c>
      <c r="K279" s="25">
        <v>0.53125</v>
      </c>
      <c r="L279" s="26"/>
      <c r="M279" s="29"/>
      <c r="N279" s="29" t="s">
        <v>142</v>
      </c>
      <c r="O279" s="29" t="s">
        <v>136</v>
      </c>
      <c r="P279" s="29" t="s">
        <v>151</v>
      </c>
      <c r="Q279" s="30" t="s">
        <v>46</v>
      </c>
      <c r="R279" s="103">
        <v>83.75</v>
      </c>
      <c r="S279" s="31">
        <f>R279*AF1</f>
        <v>121.4375</v>
      </c>
      <c r="T279" s="31">
        <v>179</v>
      </c>
      <c r="U279" s="32">
        <f>((T279-S279)/T279)</f>
        <v>0.32157821229050282</v>
      </c>
      <c r="V279" s="32">
        <f>((T279-S279)/S279)</f>
        <v>0.47400926402470406</v>
      </c>
      <c r="W279" s="55" t="s">
        <v>159</v>
      </c>
      <c r="X279" s="117" t="s">
        <v>770</v>
      </c>
      <c r="Y279" s="27" t="s">
        <v>153</v>
      </c>
      <c r="Z279" s="27" t="s">
        <v>722</v>
      </c>
      <c r="AA279" s="49" t="s">
        <v>723</v>
      </c>
      <c r="AB279" s="50" t="s">
        <v>724</v>
      </c>
      <c r="AC279" s="51" t="s">
        <v>725</v>
      </c>
      <c r="AD279" s="51" t="s">
        <v>737</v>
      </c>
    </row>
    <row r="280" spans="1:30" x14ac:dyDescent="0.2">
      <c r="A280" s="58" t="s">
        <v>688</v>
      </c>
      <c r="B280" s="20">
        <v>44735</v>
      </c>
      <c r="C280" s="21"/>
      <c r="D280" s="71" t="s">
        <v>771</v>
      </c>
      <c r="E280" s="72" t="s">
        <v>772</v>
      </c>
      <c r="F280" s="23"/>
      <c r="G280" s="56">
        <v>3.5</v>
      </c>
      <c r="H280" s="52">
        <v>15</v>
      </c>
      <c r="I280" s="52">
        <v>70</v>
      </c>
      <c r="J280" s="25">
        <v>0.36458333333333331</v>
      </c>
      <c r="K280" s="25">
        <v>0.52083333333333337</v>
      </c>
      <c r="L280" s="26"/>
      <c r="M280" s="29"/>
      <c r="N280" s="29" t="s">
        <v>142</v>
      </c>
      <c r="O280" s="29" t="s">
        <v>136</v>
      </c>
      <c r="P280" s="29" t="s">
        <v>158</v>
      </c>
      <c r="Q280" s="30" t="s">
        <v>46</v>
      </c>
      <c r="R280" s="103">
        <v>102.5</v>
      </c>
      <c r="S280" s="31">
        <f>R280*AF1</f>
        <v>148.625</v>
      </c>
      <c r="T280" s="31">
        <v>219</v>
      </c>
      <c r="U280" s="32">
        <f>((T280-S280)/T280)</f>
        <v>0.32134703196347031</v>
      </c>
      <c r="V280" s="32">
        <f>((T280-S280)/S280)</f>
        <v>0.47350714886459211</v>
      </c>
      <c r="W280" s="55" t="s">
        <v>159</v>
      </c>
      <c r="X280" s="117" t="s">
        <v>773</v>
      </c>
      <c r="Y280" s="27" t="s">
        <v>153</v>
      </c>
      <c r="Z280" s="27" t="s">
        <v>722</v>
      </c>
      <c r="AA280" s="49" t="s">
        <v>723</v>
      </c>
      <c r="AB280" s="50" t="s">
        <v>724</v>
      </c>
      <c r="AC280" s="51" t="s">
        <v>725</v>
      </c>
      <c r="AD280" s="51" t="s">
        <v>742</v>
      </c>
    </row>
    <row r="281" spans="1:30" ht="17.25" x14ac:dyDescent="0.2">
      <c r="A281" s="58" t="s">
        <v>688</v>
      </c>
      <c r="B281" s="20">
        <v>44736</v>
      </c>
      <c r="C281" s="21">
        <v>44736</v>
      </c>
      <c r="D281" s="71"/>
      <c r="E281" s="28" t="s">
        <v>774</v>
      </c>
      <c r="F281" s="23" t="s">
        <v>775</v>
      </c>
      <c r="G281" s="56"/>
      <c r="H281" s="52"/>
      <c r="I281" s="52"/>
      <c r="J281" s="25"/>
      <c r="K281" s="25"/>
      <c r="L281" s="26">
        <v>0.5</v>
      </c>
      <c r="M281" s="29">
        <v>0.75</v>
      </c>
      <c r="N281" s="29" t="s">
        <v>142</v>
      </c>
      <c r="O281" s="29"/>
      <c r="P281" s="29"/>
      <c r="Q281" s="30"/>
      <c r="R281" s="103"/>
      <c r="S281" s="31"/>
      <c r="T281" s="31"/>
      <c r="U281" s="32"/>
      <c r="V281" s="32"/>
      <c r="W281" s="55" t="s">
        <v>48</v>
      </c>
      <c r="X281" s="29"/>
      <c r="Y281" s="27" t="s">
        <v>29</v>
      </c>
      <c r="Z281" s="27" t="s">
        <v>722</v>
      </c>
      <c r="AA281" s="49" t="s">
        <v>723</v>
      </c>
      <c r="AB281" s="50" t="s">
        <v>724</v>
      </c>
      <c r="AC281" s="51" t="s">
        <v>725</v>
      </c>
      <c r="AD281" s="51" t="s">
        <v>726</v>
      </c>
    </row>
    <row r="282" spans="1:30" x14ac:dyDescent="0.2">
      <c r="A282" s="58" t="s">
        <v>688</v>
      </c>
      <c r="B282" s="20">
        <v>44736</v>
      </c>
      <c r="C282" s="21"/>
      <c r="D282" s="71" t="s">
        <v>776</v>
      </c>
      <c r="E282" s="72" t="s">
        <v>777</v>
      </c>
      <c r="F282" s="23"/>
      <c r="G282" s="56">
        <v>3.5</v>
      </c>
      <c r="H282" s="52">
        <v>10</v>
      </c>
      <c r="I282" s="52">
        <v>70</v>
      </c>
      <c r="J282" s="25">
        <v>0.52083333333333337</v>
      </c>
      <c r="K282" s="122">
        <v>0.66666666666666663</v>
      </c>
      <c r="L282" s="26"/>
      <c r="M282" s="29"/>
      <c r="N282" s="29" t="s">
        <v>142</v>
      </c>
      <c r="O282" s="29" t="s">
        <v>136</v>
      </c>
      <c r="P282" s="29" t="s">
        <v>158</v>
      </c>
      <c r="Q282" s="30" t="s">
        <v>46</v>
      </c>
      <c r="R282" s="103">
        <v>59.75</v>
      </c>
      <c r="S282" s="31">
        <f>R282*AF1</f>
        <v>86.637500000000003</v>
      </c>
      <c r="T282" s="31">
        <v>129</v>
      </c>
      <c r="U282" s="32">
        <f>((T282-S282)/T282)</f>
        <v>0.32839147286821702</v>
      </c>
      <c r="V282" s="32">
        <f>((T282-S282)/S282)</f>
        <v>0.48896263165488379</v>
      </c>
      <c r="W282" s="55" t="s">
        <v>159</v>
      </c>
      <c r="X282" s="117" t="s">
        <v>778</v>
      </c>
      <c r="Y282" s="27" t="s">
        <v>153</v>
      </c>
      <c r="Z282" s="27" t="s">
        <v>722</v>
      </c>
      <c r="AA282" s="49" t="s">
        <v>723</v>
      </c>
      <c r="AB282" s="50" t="s">
        <v>724</v>
      </c>
      <c r="AC282" s="51" t="s">
        <v>725</v>
      </c>
      <c r="AD282" s="51" t="s">
        <v>726</v>
      </c>
    </row>
    <row r="283" spans="1:30" x14ac:dyDescent="0.2">
      <c r="A283" s="58" t="s">
        <v>688</v>
      </c>
      <c r="B283" s="20">
        <v>44736</v>
      </c>
      <c r="C283" s="21"/>
      <c r="D283" s="71" t="s">
        <v>779</v>
      </c>
      <c r="E283" s="72" t="s">
        <v>780</v>
      </c>
      <c r="F283" s="23"/>
      <c r="G283" s="56">
        <v>3.5</v>
      </c>
      <c r="H283" s="52">
        <v>15</v>
      </c>
      <c r="I283" s="52">
        <v>70</v>
      </c>
      <c r="J283" s="25">
        <v>0.54166666666666663</v>
      </c>
      <c r="K283" s="25">
        <v>0.6875</v>
      </c>
      <c r="L283" s="26"/>
      <c r="M283" s="29"/>
      <c r="N283" s="29" t="s">
        <v>142</v>
      </c>
      <c r="O283" s="29" t="s">
        <v>136</v>
      </c>
      <c r="P283" s="29" t="s">
        <v>158</v>
      </c>
      <c r="Q283" s="30" t="s">
        <v>46</v>
      </c>
      <c r="R283" s="103">
        <v>84</v>
      </c>
      <c r="S283" s="31">
        <f>R283*AF1</f>
        <v>121.8</v>
      </c>
      <c r="T283" s="31">
        <v>179</v>
      </c>
      <c r="U283" s="32">
        <f>((T283-S283)/T283)</f>
        <v>0.31955307262569832</v>
      </c>
      <c r="V283" s="32">
        <f>((T283-S283)/S283)</f>
        <v>0.46962233169129725</v>
      </c>
      <c r="W283" s="55" t="s">
        <v>159</v>
      </c>
      <c r="X283" s="117" t="s">
        <v>781</v>
      </c>
      <c r="Y283" s="27" t="s">
        <v>153</v>
      </c>
      <c r="Z283" s="27" t="s">
        <v>722</v>
      </c>
      <c r="AA283" s="49" t="s">
        <v>723</v>
      </c>
      <c r="AB283" s="50" t="s">
        <v>724</v>
      </c>
      <c r="AC283" s="51" t="s">
        <v>725</v>
      </c>
      <c r="AD283" s="51" t="s">
        <v>733</v>
      </c>
    </row>
    <row r="284" spans="1:30" ht="17.25" x14ac:dyDescent="0.2">
      <c r="A284" s="58" t="s">
        <v>688</v>
      </c>
      <c r="B284" s="20">
        <v>44737</v>
      </c>
      <c r="C284" s="21">
        <v>44737</v>
      </c>
      <c r="D284" s="71"/>
      <c r="E284" s="28" t="s">
        <v>782</v>
      </c>
      <c r="F284" s="23" t="s">
        <v>33</v>
      </c>
      <c r="G284" s="56"/>
      <c r="H284" s="52"/>
      <c r="I284" s="52"/>
      <c r="J284" s="25"/>
      <c r="K284" s="25"/>
      <c r="L284" s="26">
        <v>0.33333333333333331</v>
      </c>
      <c r="M284" s="29">
        <v>0.83333333333333337</v>
      </c>
      <c r="N284" s="29" t="s">
        <v>142</v>
      </c>
      <c r="O284" s="29"/>
      <c r="P284" s="29"/>
      <c r="Q284" s="30"/>
      <c r="R284" s="103"/>
      <c r="S284" s="31"/>
      <c r="T284" s="31"/>
      <c r="U284" s="32"/>
      <c r="V284" s="32"/>
      <c r="W284" s="55" t="s">
        <v>48</v>
      </c>
      <c r="X284" s="29"/>
      <c r="Y284" s="27" t="s">
        <v>29</v>
      </c>
      <c r="Z284" s="27" t="s">
        <v>722</v>
      </c>
      <c r="AA284" s="49" t="s">
        <v>723</v>
      </c>
      <c r="AB284" s="50" t="s">
        <v>724</v>
      </c>
      <c r="AC284" s="51" t="s">
        <v>725</v>
      </c>
      <c r="AD284" s="51" t="s">
        <v>726</v>
      </c>
    </row>
    <row r="285" spans="1:30" x14ac:dyDescent="0.2">
      <c r="A285" s="58" t="s">
        <v>688</v>
      </c>
      <c r="B285" s="20">
        <v>44737</v>
      </c>
      <c r="C285" s="21"/>
      <c r="D285" s="71" t="s">
        <v>783</v>
      </c>
      <c r="E285" s="72" t="s">
        <v>784</v>
      </c>
      <c r="F285" s="23"/>
      <c r="G285" s="56">
        <v>3</v>
      </c>
      <c r="H285" s="52">
        <v>15</v>
      </c>
      <c r="I285" s="52">
        <v>70</v>
      </c>
      <c r="J285" s="25">
        <v>0.55208333333333337</v>
      </c>
      <c r="K285" s="25">
        <v>0.67708333333333337</v>
      </c>
      <c r="L285" s="26"/>
      <c r="M285" s="29"/>
      <c r="N285" s="29" t="s">
        <v>142</v>
      </c>
      <c r="O285" s="29" t="s">
        <v>157</v>
      </c>
      <c r="P285" s="29" t="s">
        <v>158</v>
      </c>
      <c r="Q285" s="30" t="s">
        <v>46</v>
      </c>
      <c r="R285" s="103">
        <v>46.25</v>
      </c>
      <c r="S285" s="31">
        <f>R285*AF1</f>
        <v>67.0625</v>
      </c>
      <c r="T285" s="31">
        <v>109</v>
      </c>
      <c r="U285" s="32">
        <f>((T285-S285)/T285)</f>
        <v>0.38474770642201833</v>
      </c>
      <c r="V285" s="32">
        <f>((T285-S285)/S285)</f>
        <v>0.62534948741845298</v>
      </c>
      <c r="W285" s="55" t="s">
        <v>159</v>
      </c>
      <c r="X285" s="117" t="s">
        <v>785</v>
      </c>
      <c r="Y285" s="27" t="s">
        <v>153</v>
      </c>
      <c r="Z285" s="27" t="s">
        <v>722</v>
      </c>
      <c r="AA285" s="49" t="s">
        <v>723</v>
      </c>
      <c r="AB285" s="50" t="s">
        <v>724</v>
      </c>
      <c r="AC285" s="51" t="s">
        <v>725</v>
      </c>
      <c r="AD285" s="51" t="s">
        <v>726</v>
      </c>
    </row>
    <row r="286" spans="1:30" x14ac:dyDescent="0.2">
      <c r="A286" s="58" t="s">
        <v>688</v>
      </c>
      <c r="B286" s="20">
        <v>44737</v>
      </c>
      <c r="C286" s="21"/>
      <c r="D286" s="71" t="s">
        <v>786</v>
      </c>
      <c r="E286" s="72" t="s">
        <v>787</v>
      </c>
      <c r="F286" s="23"/>
      <c r="G286" s="56">
        <v>8</v>
      </c>
      <c r="H286" s="52">
        <v>15</v>
      </c>
      <c r="I286" s="52">
        <v>70</v>
      </c>
      <c r="J286" s="25">
        <v>0.35416666666666669</v>
      </c>
      <c r="K286" s="25">
        <v>0.6875</v>
      </c>
      <c r="L286" s="26"/>
      <c r="M286" s="29"/>
      <c r="N286" s="29" t="s">
        <v>142</v>
      </c>
      <c r="O286" s="29" t="s">
        <v>57</v>
      </c>
      <c r="P286" s="29" t="s">
        <v>180</v>
      </c>
      <c r="Q286" s="30" t="s">
        <v>46</v>
      </c>
      <c r="R286" s="103">
        <v>99.5</v>
      </c>
      <c r="S286" s="31">
        <f>R286*AF1</f>
        <v>144.27500000000001</v>
      </c>
      <c r="T286" s="31">
        <v>219</v>
      </c>
      <c r="U286" s="32">
        <f>((T286-S286)/T286)</f>
        <v>0.34121004566210045</v>
      </c>
      <c r="V286" s="32">
        <f>((T286-S286)/S286)</f>
        <v>0.51793450008663999</v>
      </c>
      <c r="W286" s="55" t="s">
        <v>159</v>
      </c>
      <c r="X286" s="117" t="s">
        <v>788</v>
      </c>
      <c r="Y286" s="27" t="s">
        <v>153</v>
      </c>
      <c r="Z286" s="27" t="s">
        <v>722</v>
      </c>
      <c r="AA286" s="49" t="s">
        <v>723</v>
      </c>
      <c r="AB286" s="50" t="s">
        <v>724</v>
      </c>
      <c r="AC286" s="51" t="s">
        <v>725</v>
      </c>
      <c r="AD286" s="51" t="s">
        <v>733</v>
      </c>
    </row>
    <row r="287" spans="1:30" x14ac:dyDescent="0.2">
      <c r="A287" s="58" t="s">
        <v>688</v>
      </c>
      <c r="B287" s="20">
        <v>44737</v>
      </c>
      <c r="C287" s="21"/>
      <c r="D287" s="71" t="s">
        <v>789</v>
      </c>
      <c r="E287" s="72" t="s">
        <v>790</v>
      </c>
      <c r="F287" s="23"/>
      <c r="G287" s="56">
        <v>5</v>
      </c>
      <c r="H287" s="52">
        <v>15</v>
      </c>
      <c r="I287" s="52">
        <v>70</v>
      </c>
      <c r="J287" s="25"/>
      <c r="K287" s="25"/>
      <c r="L287" s="26"/>
      <c r="M287" s="29"/>
      <c r="N287" s="29" t="s">
        <v>142</v>
      </c>
      <c r="O287" s="29" t="s">
        <v>157</v>
      </c>
      <c r="P287" s="29" t="s">
        <v>158</v>
      </c>
      <c r="Q287" s="30" t="s">
        <v>46</v>
      </c>
      <c r="R287" s="103">
        <v>103.75</v>
      </c>
      <c r="S287" s="31">
        <f>R287*AF1</f>
        <v>150.4375</v>
      </c>
      <c r="T287" s="31">
        <v>219</v>
      </c>
      <c r="U287" s="32">
        <f>((T287-S287)/T287)</f>
        <v>0.31307077625570778</v>
      </c>
      <c r="V287" s="32">
        <f>((T287-S287)/S287)</f>
        <v>0.45575405068550062</v>
      </c>
      <c r="W287" s="55" t="s">
        <v>159</v>
      </c>
      <c r="X287" s="117" t="s">
        <v>791</v>
      </c>
      <c r="Y287" s="27" t="s">
        <v>153</v>
      </c>
      <c r="Z287" s="27" t="s">
        <v>722</v>
      </c>
      <c r="AA287" s="49" t="s">
        <v>723</v>
      </c>
      <c r="AB287" s="50" t="s">
        <v>724</v>
      </c>
      <c r="AC287" s="51" t="s">
        <v>725</v>
      </c>
      <c r="AD287" s="51" t="s">
        <v>737</v>
      </c>
    </row>
    <row r="288" spans="1:30" ht="17.25" x14ac:dyDescent="0.2">
      <c r="A288" s="58" t="s">
        <v>688</v>
      </c>
      <c r="B288" s="20">
        <v>44738</v>
      </c>
      <c r="C288" s="21">
        <v>44738</v>
      </c>
      <c r="D288" s="71"/>
      <c r="E288" s="28" t="s">
        <v>792</v>
      </c>
      <c r="F288" s="23" t="s">
        <v>33</v>
      </c>
      <c r="G288" s="56"/>
      <c r="H288" s="52"/>
      <c r="I288" s="52"/>
      <c r="J288" s="25"/>
      <c r="K288" s="25"/>
      <c r="L288" s="26">
        <v>0.33333333333333331</v>
      </c>
      <c r="M288" s="29" t="s">
        <v>194</v>
      </c>
      <c r="N288" s="29" t="s">
        <v>142</v>
      </c>
      <c r="O288" s="29"/>
      <c r="P288" s="29"/>
      <c r="Q288" s="30"/>
      <c r="R288" s="103"/>
      <c r="S288" s="31"/>
      <c r="T288" s="31"/>
      <c r="U288" s="32"/>
      <c r="V288" s="32"/>
      <c r="W288" s="55" t="s">
        <v>48</v>
      </c>
      <c r="X288" s="29"/>
      <c r="Y288" s="27" t="s">
        <v>29</v>
      </c>
      <c r="Z288" s="27" t="s">
        <v>722</v>
      </c>
      <c r="AA288" s="49" t="s">
        <v>723</v>
      </c>
      <c r="AB288" s="50" t="s">
        <v>724</v>
      </c>
      <c r="AC288" s="51" t="s">
        <v>725</v>
      </c>
      <c r="AD288" s="51" t="s">
        <v>726</v>
      </c>
    </row>
    <row r="289" spans="1:30" x14ac:dyDescent="0.2">
      <c r="A289" s="58" t="s">
        <v>688</v>
      </c>
      <c r="B289" s="20">
        <v>44738</v>
      </c>
      <c r="C289" s="21"/>
      <c r="D289" s="71" t="s">
        <v>793</v>
      </c>
      <c r="E289" s="72" t="s">
        <v>794</v>
      </c>
      <c r="F289" s="23"/>
      <c r="G289" s="56">
        <v>3</v>
      </c>
      <c r="H289" s="52">
        <v>15</v>
      </c>
      <c r="I289" s="52">
        <v>140</v>
      </c>
      <c r="J289" s="25">
        <v>0.35416666666666669</v>
      </c>
      <c r="K289" s="25">
        <v>0.47916666666666669</v>
      </c>
      <c r="L289" s="26"/>
      <c r="M289" s="29"/>
      <c r="N289" s="29" t="s">
        <v>142</v>
      </c>
      <c r="O289" s="29" t="s">
        <v>157</v>
      </c>
      <c r="P289" s="29" t="s">
        <v>158</v>
      </c>
      <c r="Q289" s="30" t="s">
        <v>46</v>
      </c>
      <c r="R289" s="103">
        <v>39</v>
      </c>
      <c r="S289" s="31">
        <f>R289*AF1</f>
        <v>56.55</v>
      </c>
      <c r="T289" s="31">
        <v>89</v>
      </c>
      <c r="U289" s="32">
        <f>((T289-S289)/T289)</f>
        <v>0.36460674157303374</v>
      </c>
      <c r="V289" s="32">
        <f>((T289-S289)/S289)</f>
        <v>0.57382847038019458</v>
      </c>
      <c r="W289" s="55" t="s">
        <v>159</v>
      </c>
      <c r="X289" s="117" t="s">
        <v>795</v>
      </c>
      <c r="Y289" s="27" t="s">
        <v>153</v>
      </c>
      <c r="Z289" s="27" t="s">
        <v>722</v>
      </c>
      <c r="AA289" s="49" t="s">
        <v>723</v>
      </c>
      <c r="AB289" s="50" t="s">
        <v>724</v>
      </c>
      <c r="AC289" s="51" t="s">
        <v>725</v>
      </c>
      <c r="AD289" s="51" t="s">
        <v>726</v>
      </c>
    </row>
    <row r="290" spans="1:30" x14ac:dyDescent="0.2">
      <c r="A290" s="58" t="s">
        <v>688</v>
      </c>
      <c r="B290" s="20">
        <v>44738</v>
      </c>
      <c r="C290" s="21"/>
      <c r="D290" s="71" t="s">
        <v>796</v>
      </c>
      <c r="E290" s="72" t="s">
        <v>797</v>
      </c>
      <c r="F290" s="23"/>
      <c r="G290" s="56">
        <v>4</v>
      </c>
      <c r="H290" s="52">
        <v>15</v>
      </c>
      <c r="I290" s="52">
        <v>70</v>
      </c>
      <c r="J290" s="25"/>
      <c r="K290" s="25"/>
      <c r="L290" s="26"/>
      <c r="M290" s="29"/>
      <c r="N290" s="29" t="s">
        <v>142</v>
      </c>
      <c r="O290" s="29" t="s">
        <v>157</v>
      </c>
      <c r="P290" s="29" t="s">
        <v>151</v>
      </c>
      <c r="Q290" s="30" t="s">
        <v>46</v>
      </c>
      <c r="R290" s="103">
        <v>57.75</v>
      </c>
      <c r="S290" s="31">
        <f>R290*AF1</f>
        <v>83.737499999999997</v>
      </c>
      <c r="T290" s="31">
        <v>129</v>
      </c>
      <c r="U290" s="32">
        <f>((T290-S290)/T290)</f>
        <v>0.35087209302325584</v>
      </c>
      <c r="V290" s="32">
        <f>((T290-S290)/S290)</f>
        <v>0.54052843708016129</v>
      </c>
      <c r="W290" s="55" t="s">
        <v>159</v>
      </c>
      <c r="X290" s="117" t="s">
        <v>798</v>
      </c>
      <c r="Y290" s="27" t="s">
        <v>153</v>
      </c>
      <c r="Z290" s="27" t="s">
        <v>722</v>
      </c>
      <c r="AA290" s="49" t="s">
        <v>723</v>
      </c>
      <c r="AB290" s="50" t="s">
        <v>724</v>
      </c>
      <c r="AC290" s="51" t="s">
        <v>725</v>
      </c>
      <c r="AD290" s="51" t="s">
        <v>733</v>
      </c>
    </row>
    <row r="291" spans="1:30" x14ac:dyDescent="0.2">
      <c r="A291" s="58" t="s">
        <v>688</v>
      </c>
      <c r="B291" s="20">
        <v>44738</v>
      </c>
      <c r="C291" s="21"/>
      <c r="D291" s="71" t="s">
        <v>799</v>
      </c>
      <c r="E291" s="72" t="s">
        <v>800</v>
      </c>
      <c r="F291" s="23"/>
      <c r="G291" s="56">
        <v>4</v>
      </c>
      <c r="H291" s="52">
        <v>10</v>
      </c>
      <c r="I291" s="52">
        <v>35</v>
      </c>
      <c r="J291" s="25">
        <v>0.36458333333333331</v>
      </c>
      <c r="K291" s="25">
        <v>0.53125</v>
      </c>
      <c r="L291" s="26"/>
      <c r="M291" s="29"/>
      <c r="N291" s="29" t="s">
        <v>142</v>
      </c>
      <c r="O291" s="29" t="s">
        <v>157</v>
      </c>
      <c r="P291" s="29" t="s">
        <v>180</v>
      </c>
      <c r="Q291" s="30" t="s">
        <v>56</v>
      </c>
      <c r="R291" s="103">
        <v>49.5</v>
      </c>
      <c r="S291" s="31">
        <f>R291*AF1</f>
        <v>71.774999999999991</v>
      </c>
      <c r="T291" s="31">
        <v>109</v>
      </c>
      <c r="U291" s="32">
        <f>((T291-S291)/T291)</f>
        <v>0.34151376146788998</v>
      </c>
      <c r="V291" s="32">
        <f>((T291-S291)/S291)</f>
        <v>0.51863462208289812</v>
      </c>
      <c r="W291" s="55" t="s">
        <v>159</v>
      </c>
      <c r="X291" s="117" t="s">
        <v>801</v>
      </c>
      <c r="Y291" s="27" t="s">
        <v>153</v>
      </c>
      <c r="Z291" s="27" t="s">
        <v>722</v>
      </c>
      <c r="AA291" s="49" t="s">
        <v>723</v>
      </c>
      <c r="AB291" s="50" t="s">
        <v>724</v>
      </c>
      <c r="AC291" s="51" t="s">
        <v>725</v>
      </c>
      <c r="AD291" s="51" t="s">
        <v>737</v>
      </c>
    </row>
    <row r="292" spans="1:30" ht="17.25" x14ac:dyDescent="0.2">
      <c r="A292" s="58" t="s">
        <v>688</v>
      </c>
      <c r="B292" s="20">
        <v>44739</v>
      </c>
      <c r="C292" s="21">
        <v>44739</v>
      </c>
      <c r="D292" s="71"/>
      <c r="E292" s="28" t="s">
        <v>792</v>
      </c>
      <c r="F292" s="23" t="s">
        <v>33</v>
      </c>
      <c r="G292" s="56"/>
      <c r="H292" s="52"/>
      <c r="I292" s="52"/>
      <c r="J292" s="25"/>
      <c r="K292" s="25"/>
      <c r="L292" s="26" t="s">
        <v>194</v>
      </c>
      <c r="M292" s="29">
        <v>0.83333333333333337</v>
      </c>
      <c r="N292" s="29" t="s">
        <v>142</v>
      </c>
      <c r="O292" s="29"/>
      <c r="P292" s="29"/>
      <c r="Q292" s="30"/>
      <c r="R292" s="103"/>
      <c r="S292" s="31"/>
      <c r="T292" s="31"/>
      <c r="U292" s="32"/>
      <c r="V292" s="32"/>
      <c r="W292" s="55" t="s">
        <v>48</v>
      </c>
      <c r="X292" s="29"/>
      <c r="Y292" s="27" t="s">
        <v>29</v>
      </c>
      <c r="Z292" s="27" t="s">
        <v>722</v>
      </c>
      <c r="AA292" s="49" t="s">
        <v>723</v>
      </c>
      <c r="AB292" s="50" t="s">
        <v>724</v>
      </c>
      <c r="AC292" s="51" t="s">
        <v>725</v>
      </c>
      <c r="AD292" s="51" t="s">
        <v>726</v>
      </c>
    </row>
    <row r="293" spans="1:30" x14ac:dyDescent="0.2">
      <c r="A293" s="58" t="s">
        <v>688</v>
      </c>
      <c r="B293" s="20">
        <v>44739</v>
      </c>
      <c r="C293" s="21"/>
      <c r="D293" s="71" t="s">
        <v>802</v>
      </c>
      <c r="E293" s="72" t="s">
        <v>803</v>
      </c>
      <c r="F293" s="23"/>
      <c r="G293" s="56">
        <v>4</v>
      </c>
      <c r="H293" s="52">
        <v>15</v>
      </c>
      <c r="I293" s="52">
        <v>60</v>
      </c>
      <c r="J293" s="25">
        <v>0.54166666666666663</v>
      </c>
      <c r="K293" s="25">
        <v>0.70833333333333337</v>
      </c>
      <c r="L293" s="26"/>
      <c r="M293" s="29"/>
      <c r="N293" s="29" t="s">
        <v>142</v>
      </c>
      <c r="O293" s="29" t="s">
        <v>157</v>
      </c>
      <c r="P293" s="29" t="s">
        <v>151</v>
      </c>
      <c r="Q293" s="30" t="s">
        <v>46</v>
      </c>
      <c r="R293" s="103">
        <v>53.75</v>
      </c>
      <c r="S293" s="31">
        <f>R293*AF1</f>
        <v>77.9375</v>
      </c>
      <c r="T293" s="31">
        <v>115</v>
      </c>
      <c r="U293" s="32">
        <f>((T293-S293)/T293)</f>
        <v>0.32228260869565217</v>
      </c>
      <c r="V293" s="32">
        <f>((T293-S293)/S293)</f>
        <v>0.4755412991178829</v>
      </c>
      <c r="W293" s="55" t="s">
        <v>159</v>
      </c>
      <c r="X293" s="117" t="s">
        <v>804</v>
      </c>
      <c r="Y293" s="27" t="s">
        <v>153</v>
      </c>
      <c r="Z293" s="27" t="s">
        <v>722</v>
      </c>
      <c r="AA293" s="49" t="s">
        <v>723</v>
      </c>
      <c r="AB293" s="50" t="s">
        <v>724</v>
      </c>
      <c r="AC293" s="51" t="s">
        <v>725</v>
      </c>
      <c r="AD293" s="51" t="s">
        <v>737</v>
      </c>
    </row>
    <row r="294" spans="1:30" x14ac:dyDescent="0.2">
      <c r="A294" s="58" t="s">
        <v>688</v>
      </c>
      <c r="B294" s="20">
        <v>44739</v>
      </c>
      <c r="C294" s="21"/>
      <c r="D294" s="71" t="s">
        <v>805</v>
      </c>
      <c r="E294" s="72" t="s">
        <v>806</v>
      </c>
      <c r="F294" s="23"/>
      <c r="G294" s="56">
        <v>4</v>
      </c>
      <c r="H294" s="52">
        <v>15</v>
      </c>
      <c r="I294" s="52">
        <v>70</v>
      </c>
      <c r="J294" s="25">
        <v>0.55208333333333337</v>
      </c>
      <c r="K294" s="25">
        <v>0.71875</v>
      </c>
      <c r="L294" s="26"/>
      <c r="M294" s="29"/>
      <c r="N294" s="29" t="s">
        <v>142</v>
      </c>
      <c r="O294" s="29" t="s">
        <v>136</v>
      </c>
      <c r="P294" s="29" t="s">
        <v>151</v>
      </c>
      <c r="Q294" s="30" t="s">
        <v>46</v>
      </c>
      <c r="R294" s="103">
        <v>106.5</v>
      </c>
      <c r="S294" s="31">
        <f>R294*AF1</f>
        <v>154.42499999999998</v>
      </c>
      <c r="T294" s="31">
        <v>229</v>
      </c>
      <c r="U294" s="32">
        <f>((T294-S294)/T294)</f>
        <v>0.3256550218340612</v>
      </c>
      <c r="V294" s="32">
        <f>((T294-S294)/S294)</f>
        <v>0.4829205115751985</v>
      </c>
      <c r="W294" s="55" t="s">
        <v>159</v>
      </c>
      <c r="X294" s="117" t="s">
        <v>807</v>
      </c>
      <c r="Y294" s="27" t="s">
        <v>153</v>
      </c>
      <c r="Z294" s="27" t="s">
        <v>722</v>
      </c>
      <c r="AA294" s="49" t="s">
        <v>723</v>
      </c>
      <c r="AB294" s="50" t="s">
        <v>724</v>
      </c>
      <c r="AC294" s="51" t="s">
        <v>725</v>
      </c>
      <c r="AD294" s="51" t="s">
        <v>733</v>
      </c>
    </row>
    <row r="295" spans="1:30" x14ac:dyDescent="0.2">
      <c r="A295" s="58" t="s">
        <v>688</v>
      </c>
      <c r="B295" s="20">
        <v>44739</v>
      </c>
      <c r="C295" s="21"/>
      <c r="D295" s="71" t="s">
        <v>808</v>
      </c>
      <c r="E295" s="72" t="s">
        <v>186</v>
      </c>
      <c r="F295" s="23"/>
      <c r="G295" s="56">
        <v>4</v>
      </c>
      <c r="H295" s="52">
        <v>2</v>
      </c>
      <c r="I295" s="52">
        <v>6</v>
      </c>
      <c r="J295" s="25">
        <v>0.375</v>
      </c>
      <c r="K295" s="25">
        <v>0.54166666666666663</v>
      </c>
      <c r="L295" s="26"/>
      <c r="M295" s="29"/>
      <c r="N295" s="29" t="s">
        <v>142</v>
      </c>
      <c r="O295" s="29" t="s">
        <v>157</v>
      </c>
      <c r="P295" s="29" t="s">
        <v>151</v>
      </c>
      <c r="Q295" s="30" t="s">
        <v>187</v>
      </c>
      <c r="R295" s="103">
        <v>415</v>
      </c>
      <c r="S295" s="31">
        <f>R295*AF1</f>
        <v>601.75</v>
      </c>
      <c r="T295" s="31">
        <v>999</v>
      </c>
      <c r="U295" s="32">
        <f>((T295-S295)/T295)</f>
        <v>0.39764764764764765</v>
      </c>
      <c r="V295" s="32">
        <f>((T295-S295)/S295)</f>
        <v>0.66015787287079353</v>
      </c>
      <c r="W295" s="55" t="s">
        <v>188</v>
      </c>
      <c r="X295" s="117" t="s">
        <v>189</v>
      </c>
      <c r="Y295" s="27" t="s">
        <v>153</v>
      </c>
      <c r="Z295" s="27" t="s">
        <v>722</v>
      </c>
      <c r="AA295" s="49" t="s">
        <v>723</v>
      </c>
      <c r="AB295" s="50" t="s">
        <v>724</v>
      </c>
      <c r="AC295" s="51" t="s">
        <v>725</v>
      </c>
      <c r="AD295" s="51" t="s">
        <v>737</v>
      </c>
    </row>
    <row r="296" spans="1:30" x14ac:dyDescent="0.2">
      <c r="A296" s="58" t="s">
        <v>688</v>
      </c>
      <c r="B296" s="20">
        <v>44739</v>
      </c>
      <c r="C296" s="21"/>
      <c r="D296" s="71" t="s">
        <v>809</v>
      </c>
      <c r="E296" s="72" t="s">
        <v>191</v>
      </c>
      <c r="F296" s="23"/>
      <c r="G296" s="56">
        <v>8</v>
      </c>
      <c r="H296" s="52">
        <v>2</v>
      </c>
      <c r="I296" s="52">
        <v>6</v>
      </c>
      <c r="J296" s="25">
        <v>0.375</v>
      </c>
      <c r="K296" s="25">
        <v>0.70833333333333337</v>
      </c>
      <c r="L296" s="26"/>
      <c r="M296" s="29"/>
      <c r="N296" s="29" t="s">
        <v>142</v>
      </c>
      <c r="O296" s="29" t="s">
        <v>157</v>
      </c>
      <c r="P296" s="29" t="s">
        <v>151</v>
      </c>
      <c r="Q296" s="30" t="s">
        <v>187</v>
      </c>
      <c r="R296" s="103">
        <v>715</v>
      </c>
      <c r="S296" s="31">
        <f>R296*AF1</f>
        <v>1036.75</v>
      </c>
      <c r="T296" s="31">
        <v>1599</v>
      </c>
      <c r="U296" s="32">
        <f>((T296-S296)/T296)</f>
        <v>0.3516260162601626</v>
      </c>
      <c r="V296" s="32">
        <f>((T296-S296)/S296)</f>
        <v>0.54231974921630099</v>
      </c>
      <c r="W296" s="55" t="s">
        <v>188</v>
      </c>
      <c r="X296" s="117" t="s">
        <v>192</v>
      </c>
      <c r="Y296" s="27" t="s">
        <v>153</v>
      </c>
      <c r="Z296" s="27" t="s">
        <v>722</v>
      </c>
      <c r="AA296" s="49" t="s">
        <v>723</v>
      </c>
      <c r="AB296" s="50" t="s">
        <v>724</v>
      </c>
      <c r="AC296" s="51" t="s">
        <v>725</v>
      </c>
      <c r="AD296" s="51" t="s">
        <v>742</v>
      </c>
    </row>
    <row r="297" spans="1:30" ht="17.25" x14ac:dyDescent="0.2">
      <c r="A297" s="58" t="s">
        <v>688</v>
      </c>
      <c r="B297" s="20">
        <v>44740</v>
      </c>
      <c r="C297" s="21">
        <v>44740</v>
      </c>
      <c r="D297" s="71"/>
      <c r="E297" s="28" t="s">
        <v>810</v>
      </c>
      <c r="F297" s="23" t="s">
        <v>33</v>
      </c>
      <c r="G297" s="56"/>
      <c r="H297" s="52"/>
      <c r="I297" s="52"/>
      <c r="J297" s="25"/>
      <c r="K297" s="25"/>
      <c r="L297" s="26">
        <v>0.33333333333333331</v>
      </c>
      <c r="M297" s="29">
        <v>0.83333333333333337</v>
      </c>
      <c r="N297" s="29" t="s">
        <v>142</v>
      </c>
      <c r="O297" s="29"/>
      <c r="P297" s="29"/>
      <c r="Q297" s="30"/>
      <c r="R297" s="103"/>
      <c r="S297" s="31"/>
      <c r="T297" s="31"/>
      <c r="U297" s="32"/>
      <c r="V297" s="32"/>
      <c r="W297" s="55" t="s">
        <v>48</v>
      </c>
      <c r="X297" s="29"/>
      <c r="Y297" s="27" t="s">
        <v>29</v>
      </c>
      <c r="Z297" s="27" t="s">
        <v>722</v>
      </c>
      <c r="AA297" s="49" t="s">
        <v>723</v>
      </c>
      <c r="AB297" s="50" t="s">
        <v>724</v>
      </c>
      <c r="AC297" s="51" t="s">
        <v>725</v>
      </c>
      <c r="AD297" s="51" t="s">
        <v>726</v>
      </c>
    </row>
    <row r="298" spans="1:30" x14ac:dyDescent="0.2">
      <c r="A298" s="58" t="s">
        <v>688</v>
      </c>
      <c r="B298" s="20">
        <v>44740</v>
      </c>
      <c r="C298" s="21"/>
      <c r="D298" s="71" t="s">
        <v>811</v>
      </c>
      <c r="E298" s="72" t="s">
        <v>812</v>
      </c>
      <c r="F298" s="23"/>
      <c r="G298" s="56">
        <v>4</v>
      </c>
      <c r="H298" s="52">
        <v>15</v>
      </c>
      <c r="I298" s="52">
        <v>70</v>
      </c>
      <c r="J298" s="25">
        <v>0.35416666666666669</v>
      </c>
      <c r="K298" s="25">
        <v>0.52083333333333337</v>
      </c>
      <c r="L298" s="26"/>
      <c r="M298" s="29"/>
      <c r="N298" s="29" t="s">
        <v>142</v>
      </c>
      <c r="O298" s="29" t="s">
        <v>157</v>
      </c>
      <c r="P298" s="29" t="s">
        <v>151</v>
      </c>
      <c r="Q298" s="30" t="s">
        <v>46</v>
      </c>
      <c r="R298" s="103">
        <v>50</v>
      </c>
      <c r="S298" s="31">
        <f>R298*AF1</f>
        <v>72.5</v>
      </c>
      <c r="T298" s="31">
        <v>109</v>
      </c>
      <c r="U298" s="32">
        <f>((T298-S298)/T298)</f>
        <v>0.33486238532110091</v>
      </c>
      <c r="V298" s="32">
        <f>((T298-S298)/S298)</f>
        <v>0.50344827586206897</v>
      </c>
      <c r="W298" s="55" t="s">
        <v>159</v>
      </c>
      <c r="X298" s="117" t="s">
        <v>813</v>
      </c>
      <c r="Y298" s="27" t="s">
        <v>153</v>
      </c>
      <c r="Z298" s="27" t="s">
        <v>722</v>
      </c>
      <c r="AA298" s="49" t="s">
        <v>723</v>
      </c>
      <c r="AB298" s="50" t="s">
        <v>724</v>
      </c>
      <c r="AC298" s="51" t="s">
        <v>725</v>
      </c>
      <c r="AD298" s="51" t="s">
        <v>742</v>
      </c>
    </row>
    <row r="299" spans="1:30" x14ac:dyDescent="0.2">
      <c r="A299" s="58" t="s">
        <v>688</v>
      </c>
      <c r="B299" s="20">
        <v>44740</v>
      </c>
      <c r="C299" s="21"/>
      <c r="D299" s="71" t="s">
        <v>814</v>
      </c>
      <c r="E299" s="72" t="s">
        <v>815</v>
      </c>
      <c r="F299" s="23"/>
      <c r="G299" s="56">
        <v>4.5</v>
      </c>
      <c r="H299" s="52">
        <v>1</v>
      </c>
      <c r="I299" s="52">
        <v>70</v>
      </c>
      <c r="J299" s="25">
        <v>0.36458333333333331</v>
      </c>
      <c r="K299" s="25">
        <v>0.55208333333333337</v>
      </c>
      <c r="L299" s="26"/>
      <c r="M299" s="29"/>
      <c r="N299" s="29" t="s">
        <v>142</v>
      </c>
      <c r="O299" s="29" t="s">
        <v>157</v>
      </c>
      <c r="P299" s="29" t="s">
        <v>151</v>
      </c>
      <c r="Q299" s="30" t="s">
        <v>56</v>
      </c>
      <c r="R299" s="103">
        <v>70.25</v>
      </c>
      <c r="S299" s="31">
        <f>R299*AF1</f>
        <v>101.8625</v>
      </c>
      <c r="T299" s="31">
        <v>149</v>
      </c>
      <c r="U299" s="32">
        <f>((T299-S299)/T299)</f>
        <v>0.31635906040268458</v>
      </c>
      <c r="V299" s="32">
        <f>((T299-S299)/S299)</f>
        <v>0.46275616640078543</v>
      </c>
      <c r="W299" s="55" t="s">
        <v>159</v>
      </c>
      <c r="X299" s="117" t="s">
        <v>816</v>
      </c>
      <c r="Y299" s="27" t="s">
        <v>153</v>
      </c>
      <c r="Z299" s="27" t="s">
        <v>722</v>
      </c>
      <c r="AA299" s="49" t="s">
        <v>723</v>
      </c>
      <c r="AB299" s="50" t="s">
        <v>724</v>
      </c>
      <c r="AC299" s="51" t="s">
        <v>725</v>
      </c>
      <c r="AD299" s="51" t="s">
        <v>742</v>
      </c>
    </row>
    <row r="300" spans="1:30" x14ac:dyDescent="0.2">
      <c r="A300" s="58" t="s">
        <v>688</v>
      </c>
      <c r="B300" s="20">
        <v>44740</v>
      </c>
      <c r="C300" s="21"/>
      <c r="D300" s="71" t="s">
        <v>817</v>
      </c>
      <c r="E300" s="72" t="s">
        <v>818</v>
      </c>
      <c r="F300" s="23"/>
      <c r="G300" s="56">
        <v>3.5</v>
      </c>
      <c r="H300" s="52">
        <v>10</v>
      </c>
      <c r="I300" s="52">
        <v>70</v>
      </c>
      <c r="J300" s="25">
        <v>0.58333333333333337</v>
      </c>
      <c r="K300" s="25">
        <v>0.72916666666666663</v>
      </c>
      <c r="L300" s="26"/>
      <c r="M300" s="29"/>
      <c r="N300" s="29" t="s">
        <v>142</v>
      </c>
      <c r="O300" s="29" t="s">
        <v>136</v>
      </c>
      <c r="P300" s="29" t="s">
        <v>158</v>
      </c>
      <c r="Q300" s="30" t="s">
        <v>56</v>
      </c>
      <c r="R300" s="103">
        <v>71.5</v>
      </c>
      <c r="S300" s="31">
        <f>R300*AF1</f>
        <v>103.675</v>
      </c>
      <c r="T300" s="31">
        <v>149</v>
      </c>
      <c r="U300" s="32">
        <f>((T300-S300)/T300)</f>
        <v>0.30419463087248322</v>
      </c>
      <c r="V300" s="32">
        <f>((T300-S300)/S300)</f>
        <v>0.4371835061490234</v>
      </c>
      <c r="W300" s="55" t="s">
        <v>159</v>
      </c>
      <c r="X300" s="117" t="s">
        <v>819</v>
      </c>
      <c r="Y300" s="27" t="s">
        <v>153</v>
      </c>
      <c r="Z300" s="27" t="s">
        <v>722</v>
      </c>
      <c r="AA300" s="49" t="s">
        <v>723</v>
      </c>
      <c r="AB300" s="50" t="s">
        <v>724</v>
      </c>
      <c r="AC300" s="51" t="s">
        <v>725</v>
      </c>
      <c r="AD300" s="51" t="s">
        <v>742</v>
      </c>
    </row>
    <row r="301" spans="1:30" x14ac:dyDescent="0.2">
      <c r="A301" s="58" t="s">
        <v>688</v>
      </c>
      <c r="B301" s="20">
        <v>44740</v>
      </c>
      <c r="C301" s="21"/>
      <c r="D301" s="71" t="s">
        <v>820</v>
      </c>
      <c r="E301" s="72" t="s">
        <v>821</v>
      </c>
      <c r="F301" s="23"/>
      <c r="G301" s="56">
        <v>4.5</v>
      </c>
      <c r="H301" s="52">
        <v>10</v>
      </c>
      <c r="I301" s="52">
        <v>35</v>
      </c>
      <c r="J301" s="25">
        <v>0.57291666666666663</v>
      </c>
      <c r="K301" s="25">
        <v>0.76041666666666663</v>
      </c>
      <c r="L301" s="26"/>
      <c r="M301" s="29"/>
      <c r="N301" s="29" t="s">
        <v>142</v>
      </c>
      <c r="O301" s="29" t="s">
        <v>157</v>
      </c>
      <c r="P301" s="29" t="s">
        <v>180</v>
      </c>
      <c r="Q301" s="30" t="s">
        <v>56</v>
      </c>
      <c r="R301" s="103">
        <v>97.25</v>
      </c>
      <c r="S301" s="31">
        <f>R301*AF1</f>
        <v>141.01249999999999</v>
      </c>
      <c r="T301" s="31">
        <v>205</v>
      </c>
      <c r="U301" s="32">
        <f>((T301-S301)/T301)</f>
        <v>0.31213414634146347</v>
      </c>
      <c r="V301" s="32">
        <f>((T301-S301)/S301)</f>
        <v>0.45377182873858712</v>
      </c>
      <c r="W301" s="55" t="s">
        <v>159</v>
      </c>
      <c r="X301" s="117" t="s">
        <v>822</v>
      </c>
      <c r="Y301" s="27" t="s">
        <v>153</v>
      </c>
      <c r="Z301" s="27" t="s">
        <v>722</v>
      </c>
      <c r="AA301" s="49" t="s">
        <v>723</v>
      </c>
      <c r="AB301" s="50" t="s">
        <v>724</v>
      </c>
      <c r="AC301" s="51" t="s">
        <v>725</v>
      </c>
      <c r="AD301" s="51" t="s">
        <v>742</v>
      </c>
    </row>
    <row r="302" spans="1:30" ht="17.25" x14ac:dyDescent="0.2">
      <c r="A302" s="58" t="s">
        <v>688</v>
      </c>
      <c r="B302" s="20">
        <v>44741</v>
      </c>
      <c r="C302" s="21">
        <v>44741</v>
      </c>
      <c r="D302" s="71"/>
      <c r="E302" s="28" t="s">
        <v>823</v>
      </c>
      <c r="F302" s="23" t="s">
        <v>33</v>
      </c>
      <c r="G302" s="56"/>
      <c r="H302" s="52"/>
      <c r="I302" s="52"/>
      <c r="J302" s="25"/>
      <c r="K302" s="25"/>
      <c r="L302" s="26">
        <v>0.33333333333333331</v>
      </c>
      <c r="M302" s="29" t="s">
        <v>194</v>
      </c>
      <c r="N302" s="29" t="s">
        <v>142</v>
      </c>
      <c r="O302" s="29"/>
      <c r="P302" s="29"/>
      <c r="Q302" s="30"/>
      <c r="R302" s="103"/>
      <c r="S302" s="31"/>
      <c r="T302" s="31"/>
      <c r="U302" s="32"/>
      <c r="V302" s="32"/>
      <c r="W302" s="55" t="s">
        <v>48</v>
      </c>
      <c r="X302" s="29"/>
      <c r="Y302" s="27" t="s">
        <v>29</v>
      </c>
      <c r="Z302" s="27" t="s">
        <v>722</v>
      </c>
      <c r="AA302" s="49" t="s">
        <v>723</v>
      </c>
      <c r="AB302" s="50" t="s">
        <v>724</v>
      </c>
      <c r="AC302" s="51" t="s">
        <v>725</v>
      </c>
      <c r="AD302" s="51" t="s">
        <v>726</v>
      </c>
    </row>
    <row r="303" spans="1:30" x14ac:dyDescent="0.2">
      <c r="A303" s="58" t="s">
        <v>688</v>
      </c>
      <c r="B303" s="20">
        <v>44741</v>
      </c>
      <c r="C303" s="21"/>
      <c r="D303" s="71" t="s">
        <v>824</v>
      </c>
      <c r="E303" s="72" t="s">
        <v>825</v>
      </c>
      <c r="F303" s="23"/>
      <c r="G303" s="56">
        <v>3</v>
      </c>
      <c r="H303" s="52">
        <v>15</v>
      </c>
      <c r="I303" s="52">
        <v>105</v>
      </c>
      <c r="J303" s="25"/>
      <c r="K303" s="25"/>
      <c r="L303" s="26"/>
      <c r="M303" s="29"/>
      <c r="N303" s="29" t="s">
        <v>142</v>
      </c>
      <c r="O303" s="29" t="s">
        <v>157</v>
      </c>
      <c r="P303" s="29" t="s">
        <v>158</v>
      </c>
      <c r="Q303" s="30" t="s">
        <v>46</v>
      </c>
      <c r="R303" s="73">
        <v>51.5</v>
      </c>
      <c r="S303" s="31">
        <f>R303*AE1</f>
        <v>64.375</v>
      </c>
      <c r="T303" s="31">
        <v>99</v>
      </c>
      <c r="U303" s="32">
        <f t="shared" ref="U303:U309" si="18">((T303-S303)/T303)</f>
        <v>0.34974747474747475</v>
      </c>
      <c r="V303" s="32">
        <f t="shared" ref="V303:V309" si="19">((T303-S303)/S303)</f>
        <v>0.53786407766990296</v>
      </c>
      <c r="W303" s="55" t="s">
        <v>159</v>
      </c>
      <c r="X303" s="117" t="s">
        <v>826</v>
      </c>
      <c r="Y303" s="27" t="s">
        <v>153</v>
      </c>
      <c r="Z303" s="27" t="s">
        <v>722</v>
      </c>
      <c r="AA303" s="49" t="s">
        <v>723</v>
      </c>
      <c r="AB303" s="50" t="s">
        <v>724</v>
      </c>
      <c r="AC303" s="51" t="s">
        <v>725</v>
      </c>
      <c r="AD303" s="51" t="s">
        <v>827</v>
      </c>
    </row>
    <row r="304" spans="1:30" x14ac:dyDescent="0.2">
      <c r="A304" s="58" t="s">
        <v>688</v>
      </c>
      <c r="B304" s="20">
        <v>44741</v>
      </c>
      <c r="C304" s="21"/>
      <c r="D304" s="71" t="s">
        <v>828</v>
      </c>
      <c r="E304" s="72" t="s">
        <v>829</v>
      </c>
      <c r="F304" s="23"/>
      <c r="G304" s="56">
        <v>4.5</v>
      </c>
      <c r="H304" s="52">
        <v>20</v>
      </c>
      <c r="I304" s="52">
        <v>70</v>
      </c>
      <c r="J304" s="25"/>
      <c r="K304" s="25"/>
      <c r="L304" s="26"/>
      <c r="M304" s="29"/>
      <c r="N304" s="29" t="s">
        <v>142</v>
      </c>
      <c r="O304" s="29" t="s">
        <v>157</v>
      </c>
      <c r="P304" s="29" t="s">
        <v>158</v>
      </c>
      <c r="Q304" s="30" t="s">
        <v>46</v>
      </c>
      <c r="R304" s="73">
        <v>66</v>
      </c>
      <c r="S304" s="31">
        <f>R304*AE1</f>
        <v>82.5</v>
      </c>
      <c r="T304" s="31">
        <v>119</v>
      </c>
      <c r="U304" s="32">
        <f t="shared" si="18"/>
        <v>0.30672268907563027</v>
      </c>
      <c r="V304" s="32">
        <f t="shared" si="19"/>
        <v>0.44242424242424244</v>
      </c>
      <c r="W304" s="55" t="s">
        <v>159</v>
      </c>
      <c r="X304" s="117" t="s">
        <v>830</v>
      </c>
      <c r="Y304" s="27" t="s">
        <v>153</v>
      </c>
      <c r="Z304" s="27" t="s">
        <v>722</v>
      </c>
      <c r="AA304" s="49" t="s">
        <v>723</v>
      </c>
      <c r="AB304" s="50" t="s">
        <v>724</v>
      </c>
      <c r="AC304" s="51" t="s">
        <v>725</v>
      </c>
      <c r="AD304" s="51" t="s">
        <v>831</v>
      </c>
    </row>
    <row r="305" spans="1:30" x14ac:dyDescent="0.2">
      <c r="A305" s="58" t="s">
        <v>688</v>
      </c>
      <c r="B305" s="20">
        <v>44741</v>
      </c>
      <c r="C305" s="21"/>
      <c r="D305" s="71" t="s">
        <v>832</v>
      </c>
      <c r="E305" s="72" t="s">
        <v>833</v>
      </c>
      <c r="F305" s="23"/>
      <c r="G305" s="56">
        <v>4</v>
      </c>
      <c r="H305" s="52">
        <v>15</v>
      </c>
      <c r="I305" s="52">
        <v>70</v>
      </c>
      <c r="J305" s="25"/>
      <c r="K305" s="25"/>
      <c r="L305" s="26"/>
      <c r="M305" s="29"/>
      <c r="N305" s="29" t="s">
        <v>142</v>
      </c>
      <c r="O305" s="29" t="s">
        <v>157</v>
      </c>
      <c r="P305" s="29" t="s">
        <v>158</v>
      </c>
      <c r="Q305" s="30" t="s">
        <v>46</v>
      </c>
      <c r="R305" s="73">
        <v>73.5</v>
      </c>
      <c r="S305" s="31">
        <f>R305*AE1</f>
        <v>91.875</v>
      </c>
      <c r="T305" s="31">
        <v>139</v>
      </c>
      <c r="U305" s="32">
        <f t="shared" si="18"/>
        <v>0.33902877697841727</v>
      </c>
      <c r="V305" s="32">
        <f t="shared" si="19"/>
        <v>0.51292517006802718</v>
      </c>
      <c r="W305" s="55" t="s">
        <v>159</v>
      </c>
      <c r="X305" s="117" t="s">
        <v>834</v>
      </c>
      <c r="Y305" s="27" t="s">
        <v>153</v>
      </c>
      <c r="Z305" s="27" t="s">
        <v>722</v>
      </c>
      <c r="AA305" s="49" t="s">
        <v>723</v>
      </c>
      <c r="AB305" s="50" t="s">
        <v>724</v>
      </c>
      <c r="AC305" s="51" t="s">
        <v>725</v>
      </c>
      <c r="AD305" s="51" t="s">
        <v>835</v>
      </c>
    </row>
    <row r="306" spans="1:30" x14ac:dyDescent="0.2">
      <c r="A306" s="58" t="s">
        <v>688</v>
      </c>
      <c r="B306" s="20">
        <v>44741</v>
      </c>
      <c r="C306" s="21"/>
      <c r="D306" s="71" t="s">
        <v>836</v>
      </c>
      <c r="E306" s="72" t="s">
        <v>837</v>
      </c>
      <c r="F306" s="23"/>
      <c r="G306" s="56">
        <v>4</v>
      </c>
      <c r="H306" s="52">
        <v>20</v>
      </c>
      <c r="I306" s="52">
        <v>70</v>
      </c>
      <c r="J306" s="25"/>
      <c r="K306" s="25"/>
      <c r="L306" s="26"/>
      <c r="M306" s="29"/>
      <c r="N306" s="29" t="s">
        <v>142</v>
      </c>
      <c r="O306" s="29" t="s">
        <v>157</v>
      </c>
      <c r="P306" s="29" t="s">
        <v>158</v>
      </c>
      <c r="Q306" s="30" t="s">
        <v>46</v>
      </c>
      <c r="R306" s="73">
        <v>73.5</v>
      </c>
      <c r="S306" s="31">
        <f>R306*AE1</f>
        <v>91.875</v>
      </c>
      <c r="T306" s="31">
        <v>139</v>
      </c>
      <c r="U306" s="32">
        <f t="shared" si="18"/>
        <v>0.33902877697841727</v>
      </c>
      <c r="V306" s="32">
        <f t="shared" si="19"/>
        <v>0.51292517006802718</v>
      </c>
      <c r="W306" s="55" t="s">
        <v>159</v>
      </c>
      <c r="X306" s="117" t="s">
        <v>838</v>
      </c>
      <c r="Y306" s="27" t="s">
        <v>153</v>
      </c>
      <c r="Z306" s="27" t="s">
        <v>722</v>
      </c>
      <c r="AA306" s="49" t="s">
        <v>723</v>
      </c>
      <c r="AB306" s="50" t="s">
        <v>724</v>
      </c>
      <c r="AC306" s="51" t="s">
        <v>725</v>
      </c>
      <c r="AD306" s="51" t="s">
        <v>839</v>
      </c>
    </row>
    <row r="307" spans="1:30" x14ac:dyDescent="0.2">
      <c r="A307" s="58" t="s">
        <v>688</v>
      </c>
      <c r="B307" s="20">
        <v>44741</v>
      </c>
      <c r="C307" s="21"/>
      <c r="D307" s="71" t="s">
        <v>840</v>
      </c>
      <c r="E307" s="72" t="s">
        <v>841</v>
      </c>
      <c r="F307" s="23"/>
      <c r="G307" s="56">
        <v>3.5</v>
      </c>
      <c r="H307" s="52">
        <v>15</v>
      </c>
      <c r="I307" s="52">
        <v>35</v>
      </c>
      <c r="J307" s="25"/>
      <c r="K307" s="25"/>
      <c r="L307" s="26"/>
      <c r="M307" s="29"/>
      <c r="N307" s="29" t="s">
        <v>142</v>
      </c>
      <c r="O307" s="29" t="s">
        <v>157</v>
      </c>
      <c r="P307" s="29" t="s">
        <v>158</v>
      </c>
      <c r="Q307" s="30" t="s">
        <v>46</v>
      </c>
      <c r="R307" s="73">
        <v>117</v>
      </c>
      <c r="S307" s="31">
        <f>R307*AE1</f>
        <v>146.25</v>
      </c>
      <c r="T307" s="31">
        <v>219</v>
      </c>
      <c r="U307" s="32">
        <f t="shared" si="18"/>
        <v>0.3321917808219178</v>
      </c>
      <c r="V307" s="32">
        <f t="shared" si="19"/>
        <v>0.49743589743589745</v>
      </c>
      <c r="W307" s="55" t="s">
        <v>159</v>
      </c>
      <c r="X307" s="117" t="s">
        <v>842</v>
      </c>
      <c r="Y307" s="27" t="s">
        <v>153</v>
      </c>
      <c r="Z307" s="27" t="s">
        <v>722</v>
      </c>
      <c r="AA307" s="49" t="s">
        <v>723</v>
      </c>
      <c r="AB307" s="50" t="s">
        <v>724</v>
      </c>
      <c r="AC307" s="51" t="s">
        <v>725</v>
      </c>
      <c r="AD307" s="51" t="s">
        <v>843</v>
      </c>
    </row>
    <row r="308" spans="1:30" x14ac:dyDescent="0.2">
      <c r="A308" s="58" t="s">
        <v>688</v>
      </c>
      <c r="B308" s="20">
        <v>44741</v>
      </c>
      <c r="C308" s="21"/>
      <c r="D308" s="71" t="s">
        <v>844</v>
      </c>
      <c r="E308" s="72" t="s">
        <v>186</v>
      </c>
      <c r="F308" s="23"/>
      <c r="G308" s="56">
        <v>4</v>
      </c>
      <c r="H308" s="52">
        <v>2</v>
      </c>
      <c r="I308" s="52">
        <v>6</v>
      </c>
      <c r="J308" s="25">
        <v>0.375</v>
      </c>
      <c r="K308" s="25">
        <v>0.54166666666666663</v>
      </c>
      <c r="L308" s="26"/>
      <c r="M308" s="29"/>
      <c r="N308" s="29" t="s">
        <v>142</v>
      </c>
      <c r="O308" s="29" t="s">
        <v>157</v>
      </c>
      <c r="P308" s="29" t="s">
        <v>151</v>
      </c>
      <c r="Q308" s="30" t="s">
        <v>187</v>
      </c>
      <c r="R308" s="73">
        <v>535</v>
      </c>
      <c r="S308" s="31">
        <f>R308*AE1</f>
        <v>668.75</v>
      </c>
      <c r="T308" s="31">
        <v>1099</v>
      </c>
      <c r="U308" s="32">
        <f t="shared" si="18"/>
        <v>0.39149226569608736</v>
      </c>
      <c r="V308" s="32">
        <f t="shared" si="19"/>
        <v>0.64336448598130846</v>
      </c>
      <c r="W308" s="55" t="s">
        <v>188</v>
      </c>
      <c r="X308" s="117" t="s">
        <v>189</v>
      </c>
      <c r="Y308" s="27" t="s">
        <v>153</v>
      </c>
      <c r="Z308" s="27" t="s">
        <v>722</v>
      </c>
      <c r="AA308" s="49" t="s">
        <v>723</v>
      </c>
      <c r="AB308" s="50" t="s">
        <v>724</v>
      </c>
      <c r="AC308" s="51" t="s">
        <v>725</v>
      </c>
      <c r="AD308" s="51" t="s">
        <v>737</v>
      </c>
    </row>
    <row r="309" spans="1:30" x14ac:dyDescent="0.2">
      <c r="A309" s="58" t="s">
        <v>688</v>
      </c>
      <c r="B309" s="20">
        <v>44741</v>
      </c>
      <c r="C309" s="21"/>
      <c r="D309" s="71" t="s">
        <v>845</v>
      </c>
      <c r="E309" s="72" t="s">
        <v>191</v>
      </c>
      <c r="F309" s="23"/>
      <c r="G309" s="56">
        <v>8</v>
      </c>
      <c r="H309" s="52">
        <v>2</v>
      </c>
      <c r="I309" s="52">
        <v>6</v>
      </c>
      <c r="J309" s="25">
        <v>0.375</v>
      </c>
      <c r="K309" s="25">
        <v>0.70833333333333337</v>
      </c>
      <c r="L309" s="26"/>
      <c r="M309" s="29"/>
      <c r="N309" s="29" t="s">
        <v>142</v>
      </c>
      <c r="O309" s="29" t="s">
        <v>157</v>
      </c>
      <c r="P309" s="29" t="s">
        <v>151</v>
      </c>
      <c r="Q309" s="30" t="s">
        <v>187</v>
      </c>
      <c r="R309" s="73">
        <v>720</v>
      </c>
      <c r="S309" s="31">
        <f>R309*AE1</f>
        <v>900</v>
      </c>
      <c r="T309" s="31">
        <v>1499</v>
      </c>
      <c r="U309" s="32">
        <f t="shared" si="18"/>
        <v>0.39959973315543695</v>
      </c>
      <c r="V309" s="32">
        <f t="shared" si="19"/>
        <v>0.66555555555555557</v>
      </c>
      <c r="W309" s="55" t="s">
        <v>188</v>
      </c>
      <c r="X309" s="117" t="s">
        <v>192</v>
      </c>
      <c r="Y309" s="27" t="s">
        <v>153</v>
      </c>
      <c r="Z309" s="27" t="s">
        <v>722</v>
      </c>
      <c r="AA309" s="49" t="s">
        <v>723</v>
      </c>
      <c r="AB309" s="50" t="s">
        <v>724</v>
      </c>
      <c r="AC309" s="51" t="s">
        <v>725</v>
      </c>
      <c r="AD309" s="51" t="s">
        <v>742</v>
      </c>
    </row>
    <row r="310" spans="1:30" ht="17.25" x14ac:dyDescent="0.2">
      <c r="A310" s="58" t="s">
        <v>688</v>
      </c>
      <c r="B310" s="20">
        <v>44742</v>
      </c>
      <c r="C310" s="21">
        <v>44742</v>
      </c>
      <c r="D310" s="71"/>
      <c r="E310" s="28" t="s">
        <v>823</v>
      </c>
      <c r="F310" s="23" t="s">
        <v>33</v>
      </c>
      <c r="G310" s="56"/>
      <c r="H310" s="52"/>
      <c r="I310" s="52"/>
      <c r="J310" s="25"/>
      <c r="K310" s="25"/>
      <c r="L310" s="26" t="s">
        <v>194</v>
      </c>
      <c r="M310" s="29">
        <v>0.99930555555555556</v>
      </c>
      <c r="N310" s="29" t="s">
        <v>142</v>
      </c>
      <c r="O310" s="29"/>
      <c r="P310" s="29"/>
      <c r="Q310" s="30"/>
      <c r="R310" s="103"/>
      <c r="S310" s="31"/>
      <c r="T310" s="31"/>
      <c r="U310" s="32"/>
      <c r="V310" s="32"/>
      <c r="W310" s="55" t="s">
        <v>48</v>
      </c>
      <c r="X310" s="55"/>
      <c r="Y310" s="27" t="s">
        <v>29</v>
      </c>
      <c r="Z310" s="27" t="s">
        <v>722</v>
      </c>
      <c r="AA310" s="49" t="s">
        <v>723</v>
      </c>
      <c r="AB310" s="50" t="s">
        <v>724</v>
      </c>
      <c r="AC310" s="51" t="s">
        <v>725</v>
      </c>
      <c r="AD310" s="51" t="s">
        <v>726</v>
      </c>
    </row>
    <row r="311" spans="1:30" x14ac:dyDescent="0.2">
      <c r="A311" s="58" t="s">
        <v>688</v>
      </c>
      <c r="B311" s="20">
        <v>44742</v>
      </c>
      <c r="C311" s="21"/>
      <c r="D311" s="71" t="s">
        <v>846</v>
      </c>
      <c r="E311" s="72" t="s">
        <v>847</v>
      </c>
      <c r="F311" s="23"/>
      <c r="G311" s="56">
        <v>48</v>
      </c>
      <c r="H311" s="52">
        <v>10</v>
      </c>
      <c r="I311" s="52">
        <v>20</v>
      </c>
      <c r="J311" s="25">
        <v>0.375</v>
      </c>
      <c r="K311" s="25">
        <v>0.5</v>
      </c>
      <c r="L311" s="26"/>
      <c r="M311" s="29"/>
      <c r="N311" s="29" t="s">
        <v>142</v>
      </c>
      <c r="O311" s="29" t="s">
        <v>150</v>
      </c>
      <c r="P311" s="29" t="s">
        <v>151</v>
      </c>
      <c r="Q311" s="30" t="s">
        <v>56</v>
      </c>
      <c r="R311" s="73">
        <v>670</v>
      </c>
      <c r="S311" s="31">
        <f>R311*AE1</f>
        <v>837.5</v>
      </c>
      <c r="T311" s="31">
        <v>1059</v>
      </c>
      <c r="U311" s="32">
        <f>((T311-S311)/T311)</f>
        <v>0.20915958451369215</v>
      </c>
      <c r="V311" s="32">
        <f>((T311-S311)/S311)</f>
        <v>0.26447761194029851</v>
      </c>
      <c r="W311" s="55" t="s">
        <v>252</v>
      </c>
      <c r="X311" s="117" t="s">
        <v>848</v>
      </c>
      <c r="Y311" s="27" t="s">
        <v>153</v>
      </c>
      <c r="Z311" s="27" t="s">
        <v>722</v>
      </c>
      <c r="AA311" s="49" t="s">
        <v>723</v>
      </c>
      <c r="AB311" s="50" t="s">
        <v>724</v>
      </c>
      <c r="AC311" s="51" t="s">
        <v>725</v>
      </c>
      <c r="AD311" s="51" t="s">
        <v>742</v>
      </c>
    </row>
    <row r="312" spans="1:30" x14ac:dyDescent="0.2">
      <c r="A312" s="58" t="s">
        <v>688</v>
      </c>
      <c r="B312" s="20">
        <v>44742</v>
      </c>
      <c r="C312" s="21"/>
      <c r="D312" s="71" t="s">
        <v>849</v>
      </c>
      <c r="E312" s="72" t="s">
        <v>847</v>
      </c>
      <c r="F312" s="23"/>
      <c r="G312" s="56">
        <v>48</v>
      </c>
      <c r="H312" s="52">
        <v>10</v>
      </c>
      <c r="I312" s="52">
        <v>20</v>
      </c>
      <c r="J312" s="25">
        <v>0.375</v>
      </c>
      <c r="K312" s="25">
        <v>0.5</v>
      </c>
      <c r="L312" s="26"/>
      <c r="M312" s="29"/>
      <c r="N312" s="29" t="s">
        <v>142</v>
      </c>
      <c r="O312" s="29" t="s">
        <v>150</v>
      </c>
      <c r="P312" s="29" t="s">
        <v>151</v>
      </c>
      <c r="Q312" s="30" t="s">
        <v>56</v>
      </c>
      <c r="R312" s="73">
        <f>670+270</f>
        <v>940</v>
      </c>
      <c r="S312" s="31">
        <f>R312*AE1</f>
        <v>1175</v>
      </c>
      <c r="T312" s="31">
        <v>1499</v>
      </c>
      <c r="U312" s="32">
        <f>((T312-S312)/T312)</f>
        <v>0.2161440960640427</v>
      </c>
      <c r="V312" s="32">
        <f>((T312-S312)/S312)</f>
        <v>0.27574468085106385</v>
      </c>
      <c r="W312" s="55" t="s">
        <v>252</v>
      </c>
      <c r="X312" s="117" t="s">
        <v>848</v>
      </c>
      <c r="Y312" s="27" t="s">
        <v>153</v>
      </c>
      <c r="Z312" s="27" t="s">
        <v>722</v>
      </c>
      <c r="AA312" s="49" t="s">
        <v>723</v>
      </c>
      <c r="AB312" s="50" t="s">
        <v>724</v>
      </c>
      <c r="AC312" s="51" t="s">
        <v>725</v>
      </c>
      <c r="AD312" s="51" t="s">
        <v>742</v>
      </c>
    </row>
    <row r="313" spans="1:30" ht="18.75" x14ac:dyDescent="0.2">
      <c r="A313" s="16" t="s">
        <v>850</v>
      </c>
      <c r="B313" s="17">
        <v>44742</v>
      </c>
      <c r="C313" s="18">
        <v>44742</v>
      </c>
      <c r="D313" s="33"/>
      <c r="E313" s="34" t="s">
        <v>851</v>
      </c>
      <c r="F313" s="35"/>
      <c r="G313" s="36"/>
      <c r="H313" s="36"/>
      <c r="I313" s="36"/>
      <c r="J313" s="37"/>
      <c r="K313" s="37"/>
      <c r="L313" s="38"/>
      <c r="M313" s="39"/>
      <c r="N313" s="39"/>
      <c r="O313" s="39"/>
      <c r="P313" s="39"/>
      <c r="Q313" s="40"/>
      <c r="R313" s="41"/>
      <c r="S313" s="42"/>
      <c r="T313" s="42"/>
      <c r="U313" s="43"/>
      <c r="V313" s="43"/>
      <c r="W313" s="16" t="s">
        <v>28</v>
      </c>
      <c r="X313" s="16"/>
      <c r="Y313" s="112" t="s">
        <v>29</v>
      </c>
      <c r="Z313" s="44"/>
      <c r="AA313" s="44"/>
      <c r="AB313" s="44"/>
      <c r="AC313" s="45"/>
      <c r="AD313" s="45"/>
    </row>
    <row r="314" spans="1:30" ht="17.25" x14ac:dyDescent="0.2">
      <c r="A314" s="58" t="s">
        <v>850</v>
      </c>
      <c r="B314" s="20">
        <v>44742</v>
      </c>
      <c r="C314" s="21">
        <v>44742</v>
      </c>
      <c r="D314" s="71"/>
      <c r="E314" s="28" t="s">
        <v>823</v>
      </c>
      <c r="F314" s="23" t="s">
        <v>33</v>
      </c>
      <c r="G314" s="56"/>
      <c r="H314" s="52"/>
      <c r="I314" s="52"/>
      <c r="J314" s="25"/>
      <c r="K314" s="25"/>
      <c r="L314" s="26" t="s">
        <v>194</v>
      </c>
      <c r="M314" s="29">
        <v>0.99930555555555556</v>
      </c>
      <c r="N314" s="29" t="s">
        <v>142</v>
      </c>
      <c r="O314" s="29"/>
      <c r="P314" s="29"/>
      <c r="Q314" s="30"/>
      <c r="R314" s="73"/>
      <c r="S314" s="31"/>
      <c r="T314" s="31"/>
      <c r="U314" s="32"/>
      <c r="V314" s="32"/>
      <c r="W314" s="55" t="s">
        <v>48</v>
      </c>
      <c r="X314" s="55"/>
      <c r="Y314" s="27" t="s">
        <v>29</v>
      </c>
      <c r="Z314" s="27" t="s">
        <v>722</v>
      </c>
      <c r="AA314" s="49" t="s">
        <v>723</v>
      </c>
      <c r="AB314" s="50" t="s">
        <v>724</v>
      </c>
      <c r="AC314" s="51" t="s">
        <v>725</v>
      </c>
      <c r="AD314" s="51" t="s">
        <v>742</v>
      </c>
    </row>
    <row r="315" spans="1:30" x14ac:dyDescent="0.2">
      <c r="A315" s="58" t="s">
        <v>850</v>
      </c>
      <c r="B315" s="20">
        <v>44741</v>
      </c>
      <c r="C315" s="21"/>
      <c r="D315" s="71" t="s">
        <v>852</v>
      </c>
      <c r="E315" s="72" t="s">
        <v>847</v>
      </c>
      <c r="F315" s="23"/>
      <c r="G315" s="56">
        <v>48</v>
      </c>
      <c r="H315" s="52">
        <v>10</v>
      </c>
      <c r="I315" s="52">
        <v>20</v>
      </c>
      <c r="J315" s="25">
        <v>0.375</v>
      </c>
      <c r="K315" s="25">
        <v>0.625</v>
      </c>
      <c r="L315" s="26"/>
      <c r="M315" s="29"/>
      <c r="N315" s="29" t="s">
        <v>142</v>
      </c>
      <c r="O315" s="29" t="s">
        <v>150</v>
      </c>
      <c r="P315" s="29" t="s">
        <v>151</v>
      </c>
      <c r="Q315" s="30" t="s">
        <v>56</v>
      </c>
      <c r="R315" s="73">
        <v>670</v>
      </c>
      <c r="S315" s="31">
        <f>R315*AE1</f>
        <v>837.5</v>
      </c>
      <c r="T315" s="31">
        <v>1059</v>
      </c>
      <c r="U315" s="32">
        <f>((T315-S315)/T315)</f>
        <v>0.20915958451369215</v>
      </c>
      <c r="V315" s="32">
        <f>((T315-S315)/S315)</f>
        <v>0.26447761194029851</v>
      </c>
      <c r="W315" s="55" t="s">
        <v>34</v>
      </c>
      <c r="X315" s="117" t="s">
        <v>848</v>
      </c>
      <c r="Y315" s="27" t="s">
        <v>153</v>
      </c>
      <c r="Z315" s="27" t="s">
        <v>722</v>
      </c>
      <c r="AA315" s="49" t="s">
        <v>723</v>
      </c>
      <c r="AB315" s="50" t="s">
        <v>724</v>
      </c>
      <c r="AC315" s="51" t="s">
        <v>725</v>
      </c>
      <c r="AD315" s="51" t="s">
        <v>742</v>
      </c>
    </row>
    <row r="316" spans="1:30" x14ac:dyDescent="0.2">
      <c r="A316" s="58" t="s">
        <v>850</v>
      </c>
      <c r="B316" s="20">
        <v>44741</v>
      </c>
      <c r="C316" s="21"/>
      <c r="D316" s="71" t="s">
        <v>853</v>
      </c>
      <c r="E316" s="72" t="s">
        <v>847</v>
      </c>
      <c r="F316" s="23"/>
      <c r="G316" s="56">
        <v>48</v>
      </c>
      <c r="H316" s="52">
        <v>10</v>
      </c>
      <c r="I316" s="52">
        <v>20</v>
      </c>
      <c r="J316" s="25">
        <v>0.375</v>
      </c>
      <c r="K316" s="25">
        <v>0.625</v>
      </c>
      <c r="L316" s="26"/>
      <c r="M316" s="29"/>
      <c r="N316" s="29" t="s">
        <v>142</v>
      </c>
      <c r="O316" s="29" t="s">
        <v>150</v>
      </c>
      <c r="P316" s="29" t="s">
        <v>151</v>
      </c>
      <c r="Q316" s="30" t="s">
        <v>56</v>
      </c>
      <c r="R316" s="73">
        <f>670+270</f>
        <v>940</v>
      </c>
      <c r="S316" s="31">
        <f>R316*AE1</f>
        <v>1175</v>
      </c>
      <c r="T316" s="31">
        <v>1499</v>
      </c>
      <c r="U316" s="32">
        <f>((T316-S316)/T316)</f>
        <v>0.2161440960640427</v>
      </c>
      <c r="V316" s="32">
        <f>((T316-S316)/S316)</f>
        <v>0.27574468085106385</v>
      </c>
      <c r="W316" s="55" t="s">
        <v>34</v>
      </c>
      <c r="X316" s="117" t="s">
        <v>848</v>
      </c>
      <c r="Y316" s="27" t="s">
        <v>153</v>
      </c>
      <c r="Z316" s="27" t="s">
        <v>722</v>
      </c>
      <c r="AA316" s="49" t="s">
        <v>723</v>
      </c>
      <c r="AB316" s="50" t="s">
        <v>724</v>
      </c>
      <c r="AC316" s="51" t="s">
        <v>725</v>
      </c>
      <c r="AD316" s="51" t="s">
        <v>742</v>
      </c>
    </row>
    <row r="317" spans="1:30" ht="17.25" x14ac:dyDescent="0.2">
      <c r="A317" s="58" t="s">
        <v>850</v>
      </c>
      <c r="B317" s="20">
        <v>44743</v>
      </c>
      <c r="C317" s="21">
        <v>44743</v>
      </c>
      <c r="D317" s="71"/>
      <c r="E317" s="28" t="s">
        <v>854</v>
      </c>
      <c r="F317" s="23" t="s">
        <v>80</v>
      </c>
      <c r="G317" s="56"/>
      <c r="H317" s="52"/>
      <c r="I317" s="52"/>
      <c r="J317" s="25"/>
      <c r="K317" s="25"/>
      <c r="L317" s="26" t="s">
        <v>194</v>
      </c>
      <c r="M317" s="29" t="s">
        <v>194</v>
      </c>
      <c r="N317" s="29" t="s">
        <v>142</v>
      </c>
      <c r="O317" s="29"/>
      <c r="P317" s="29"/>
      <c r="Q317" s="30"/>
      <c r="R317" s="73"/>
      <c r="S317" s="31"/>
      <c r="T317" s="31"/>
      <c r="U317" s="32"/>
      <c r="V317" s="32"/>
      <c r="W317" s="55" t="s">
        <v>195</v>
      </c>
      <c r="X317" s="55"/>
      <c r="Y317" s="27"/>
      <c r="Z317" s="27"/>
      <c r="AA317" s="49"/>
      <c r="AB317" s="50"/>
      <c r="AC317" s="51"/>
      <c r="AD317" s="51"/>
    </row>
    <row r="318" spans="1:30" ht="17.25" x14ac:dyDescent="0.2">
      <c r="A318" s="58" t="s">
        <v>850</v>
      </c>
      <c r="B318" s="20">
        <v>44744</v>
      </c>
      <c r="C318" s="21">
        <v>44744</v>
      </c>
      <c r="D318" s="71"/>
      <c r="E318" s="28" t="s">
        <v>855</v>
      </c>
      <c r="F318" s="23" t="s">
        <v>33</v>
      </c>
      <c r="G318" s="56"/>
      <c r="H318" s="52"/>
      <c r="I318" s="52"/>
      <c r="J318" s="25"/>
      <c r="K318" s="25"/>
      <c r="L318" s="26">
        <v>0.33333333333333331</v>
      </c>
      <c r="M318" s="29">
        <v>0.83333333333333337</v>
      </c>
      <c r="N318" s="29" t="s">
        <v>142</v>
      </c>
      <c r="O318" s="29"/>
      <c r="P318" s="29"/>
      <c r="Q318" s="30"/>
      <c r="R318" s="73"/>
      <c r="S318" s="31"/>
      <c r="T318" s="31"/>
      <c r="U318" s="32"/>
      <c r="V318" s="32"/>
      <c r="W318" s="55" t="s">
        <v>48</v>
      </c>
      <c r="X318" s="55"/>
      <c r="Y318" s="27" t="s">
        <v>29</v>
      </c>
      <c r="Z318" s="27" t="s">
        <v>657</v>
      </c>
      <c r="AA318" s="49" t="s">
        <v>658</v>
      </c>
      <c r="AB318" s="50" t="s">
        <v>659</v>
      </c>
      <c r="AC318" s="51"/>
      <c r="AD318" s="51" t="s">
        <v>672</v>
      </c>
    </row>
    <row r="319" spans="1:30" x14ac:dyDescent="0.2">
      <c r="A319" s="58" t="s">
        <v>850</v>
      </c>
      <c r="B319" s="20">
        <v>44744</v>
      </c>
      <c r="C319" s="21"/>
      <c r="D319" s="71" t="s">
        <v>856</v>
      </c>
      <c r="E319" s="72" t="s">
        <v>857</v>
      </c>
      <c r="F319" s="23"/>
      <c r="G319" s="56">
        <v>4.5</v>
      </c>
      <c r="H319" s="52">
        <v>10</v>
      </c>
      <c r="I319" s="52">
        <v>120</v>
      </c>
      <c r="J319" s="25"/>
      <c r="K319" s="25"/>
      <c r="L319" s="26"/>
      <c r="M319" s="29"/>
      <c r="N319" s="29" t="s">
        <v>142</v>
      </c>
      <c r="O319" s="29" t="s">
        <v>157</v>
      </c>
      <c r="P319" s="29" t="s">
        <v>858</v>
      </c>
      <c r="Q319" s="30" t="s">
        <v>54</v>
      </c>
      <c r="R319" s="103">
        <v>53</v>
      </c>
      <c r="S319" s="31">
        <f>R319*AF1</f>
        <v>76.849999999999994</v>
      </c>
      <c r="T319" s="31">
        <v>119</v>
      </c>
      <c r="U319" s="32">
        <f>((T319-S319)/T319)</f>
        <v>0.35420168067226898</v>
      </c>
      <c r="V319" s="32">
        <f>((T319-S319)/S319)</f>
        <v>0.54847104749512043</v>
      </c>
      <c r="W319" s="55" t="s">
        <v>159</v>
      </c>
      <c r="X319" s="114" t="s">
        <v>859</v>
      </c>
      <c r="Y319" s="27" t="s">
        <v>153</v>
      </c>
      <c r="Z319" s="27" t="s">
        <v>657</v>
      </c>
      <c r="AA319" s="49" t="s">
        <v>658</v>
      </c>
      <c r="AB319" s="50" t="s">
        <v>659</v>
      </c>
      <c r="AC319" s="51"/>
      <c r="AD319" s="51" t="s">
        <v>672</v>
      </c>
    </row>
    <row r="320" spans="1:30" x14ac:dyDescent="0.2">
      <c r="A320" s="58" t="s">
        <v>850</v>
      </c>
      <c r="B320" s="20">
        <v>44744</v>
      </c>
      <c r="C320" s="21"/>
      <c r="D320" s="71" t="s">
        <v>860</v>
      </c>
      <c r="E320" s="72" t="s">
        <v>861</v>
      </c>
      <c r="F320" s="23"/>
      <c r="G320" s="56">
        <v>9</v>
      </c>
      <c r="H320" s="52">
        <v>10</v>
      </c>
      <c r="I320" s="52">
        <v>60</v>
      </c>
      <c r="J320" s="25"/>
      <c r="K320" s="25"/>
      <c r="L320" s="26"/>
      <c r="M320" s="29"/>
      <c r="N320" s="29" t="s">
        <v>142</v>
      </c>
      <c r="O320" s="29" t="s">
        <v>57</v>
      </c>
      <c r="P320" s="29" t="s">
        <v>151</v>
      </c>
      <c r="Q320" s="30" t="s">
        <v>54</v>
      </c>
      <c r="R320" s="103">
        <v>145</v>
      </c>
      <c r="S320" s="31">
        <f>R320*AF1</f>
        <v>210.25</v>
      </c>
      <c r="T320" s="31">
        <v>319</v>
      </c>
      <c r="U320" s="32">
        <f>((T320-S320)/T320)</f>
        <v>0.34090909090909088</v>
      </c>
      <c r="V320" s="32">
        <f>((T320-S320)/S320)</f>
        <v>0.51724137931034486</v>
      </c>
      <c r="W320" s="55" t="s">
        <v>159</v>
      </c>
      <c r="X320" s="114" t="s">
        <v>862</v>
      </c>
      <c r="Y320" s="27" t="s">
        <v>153</v>
      </c>
      <c r="Z320" s="27" t="s">
        <v>657</v>
      </c>
      <c r="AA320" s="49" t="s">
        <v>658</v>
      </c>
      <c r="AB320" s="50" t="s">
        <v>659</v>
      </c>
      <c r="AC320" s="51"/>
      <c r="AD320" s="51" t="s">
        <v>676</v>
      </c>
    </row>
    <row r="321" spans="1:30" x14ac:dyDescent="0.2">
      <c r="A321" s="58" t="s">
        <v>850</v>
      </c>
      <c r="B321" s="20">
        <v>44744</v>
      </c>
      <c r="C321" s="21"/>
      <c r="D321" s="71" t="s">
        <v>863</v>
      </c>
      <c r="E321" s="72" t="s">
        <v>864</v>
      </c>
      <c r="F321" s="23"/>
      <c r="G321" s="56">
        <v>4</v>
      </c>
      <c r="H321" s="52">
        <v>10</v>
      </c>
      <c r="I321" s="52">
        <v>50</v>
      </c>
      <c r="J321" s="25"/>
      <c r="K321" s="25"/>
      <c r="L321" s="26"/>
      <c r="M321" s="29"/>
      <c r="N321" s="29" t="s">
        <v>142</v>
      </c>
      <c r="O321" s="29" t="s">
        <v>157</v>
      </c>
      <c r="P321" s="29" t="s">
        <v>158</v>
      </c>
      <c r="Q321" s="30" t="s">
        <v>56</v>
      </c>
      <c r="R321" s="103">
        <v>123</v>
      </c>
      <c r="S321" s="31">
        <f>R321*AF1</f>
        <v>178.35</v>
      </c>
      <c r="T321" s="31">
        <v>259</v>
      </c>
      <c r="U321" s="32">
        <f>((T321-S321)/T321)</f>
        <v>0.31138996138996139</v>
      </c>
      <c r="V321" s="32">
        <f>((T321-S321)/S321)</f>
        <v>0.45220072890384083</v>
      </c>
      <c r="W321" s="55" t="s">
        <v>159</v>
      </c>
      <c r="X321" s="114" t="s">
        <v>865</v>
      </c>
      <c r="Y321" s="27" t="s">
        <v>153</v>
      </c>
      <c r="Z321" s="27" t="s">
        <v>657</v>
      </c>
      <c r="AA321" s="49" t="s">
        <v>658</v>
      </c>
      <c r="AB321" s="50" t="s">
        <v>659</v>
      </c>
      <c r="AC321" s="51"/>
      <c r="AD321" s="51" t="s">
        <v>681</v>
      </c>
    </row>
    <row r="322" spans="1:30" ht="17.25" x14ac:dyDescent="0.2">
      <c r="A322" s="58" t="s">
        <v>850</v>
      </c>
      <c r="B322" s="20">
        <v>44745</v>
      </c>
      <c r="C322" s="21">
        <v>44745</v>
      </c>
      <c r="D322" s="71"/>
      <c r="E322" s="28" t="s">
        <v>866</v>
      </c>
      <c r="F322" s="23" t="s">
        <v>39</v>
      </c>
      <c r="G322" s="56"/>
      <c r="H322" s="52"/>
      <c r="I322" s="52"/>
      <c r="J322" s="25"/>
      <c r="K322" s="25"/>
      <c r="L322" s="26">
        <v>0.41666666666666669</v>
      </c>
      <c r="M322" s="29">
        <v>0.91666666666666663</v>
      </c>
      <c r="N322" s="29" t="s">
        <v>142</v>
      </c>
      <c r="O322" s="29"/>
      <c r="P322" s="29"/>
      <c r="Q322" s="30"/>
      <c r="R322" s="73"/>
      <c r="S322" s="31"/>
      <c r="T322" s="31"/>
      <c r="U322" s="32"/>
      <c r="V322" s="32"/>
      <c r="W322" s="55" t="s">
        <v>48</v>
      </c>
      <c r="X322" s="55"/>
      <c r="Y322" s="27" t="s">
        <v>29</v>
      </c>
      <c r="Z322" s="27" t="s">
        <v>657</v>
      </c>
      <c r="AA322" s="49" t="s">
        <v>658</v>
      </c>
      <c r="AB322" s="50" t="s">
        <v>659</v>
      </c>
      <c r="AC322" s="51"/>
      <c r="AD322" s="51" t="s">
        <v>672</v>
      </c>
    </row>
    <row r="323" spans="1:30" x14ac:dyDescent="0.2">
      <c r="A323" s="58" t="s">
        <v>850</v>
      </c>
      <c r="B323" s="20">
        <v>44745</v>
      </c>
      <c r="C323" s="21"/>
      <c r="D323" s="71" t="s">
        <v>867</v>
      </c>
      <c r="E323" s="72" t="s">
        <v>868</v>
      </c>
      <c r="F323" s="23"/>
      <c r="G323" s="56">
        <v>4</v>
      </c>
      <c r="H323" s="52">
        <v>20</v>
      </c>
      <c r="I323" s="52">
        <v>999</v>
      </c>
      <c r="J323" s="25">
        <v>0.58333333333333337</v>
      </c>
      <c r="K323" s="25">
        <v>0.75</v>
      </c>
      <c r="L323" s="26"/>
      <c r="M323" s="29"/>
      <c r="N323" s="29" t="s">
        <v>142</v>
      </c>
      <c r="O323" s="29" t="s">
        <v>157</v>
      </c>
      <c r="P323" s="29" t="s">
        <v>158</v>
      </c>
      <c r="Q323" s="30" t="s">
        <v>54</v>
      </c>
      <c r="R323" s="103">
        <v>71</v>
      </c>
      <c r="S323" s="31">
        <f>R323*AF1</f>
        <v>102.95</v>
      </c>
      <c r="T323" s="31">
        <v>149</v>
      </c>
      <c r="U323" s="32">
        <f>((T323-S323)/T323)</f>
        <v>0.30906040268456375</v>
      </c>
      <c r="V323" s="32">
        <f>((T323-S323)/S323)</f>
        <v>0.44730451675570659</v>
      </c>
      <c r="W323" s="55" t="s">
        <v>159</v>
      </c>
      <c r="X323" s="117" t="s">
        <v>869</v>
      </c>
      <c r="Y323" s="27" t="s">
        <v>153</v>
      </c>
      <c r="Z323" s="27" t="s">
        <v>657</v>
      </c>
      <c r="AA323" s="49" t="s">
        <v>658</v>
      </c>
      <c r="AB323" s="50" t="s">
        <v>659</v>
      </c>
      <c r="AC323" s="51"/>
      <c r="AD323" s="51" t="s">
        <v>681</v>
      </c>
    </row>
    <row r="324" spans="1:30" x14ac:dyDescent="0.2">
      <c r="A324" s="58" t="s">
        <v>850</v>
      </c>
      <c r="B324" s="20">
        <v>44745</v>
      </c>
      <c r="C324" s="21"/>
      <c r="D324" s="71" t="s">
        <v>870</v>
      </c>
      <c r="E324" s="72" t="s">
        <v>871</v>
      </c>
      <c r="F324" s="23"/>
      <c r="G324" s="56">
        <v>4</v>
      </c>
      <c r="H324" s="52">
        <v>20</v>
      </c>
      <c r="I324" s="52">
        <v>70</v>
      </c>
      <c r="J324" s="25">
        <v>0.54166666666666663</v>
      </c>
      <c r="K324" s="25">
        <v>0.70833333333333337</v>
      </c>
      <c r="L324" s="26"/>
      <c r="M324" s="29"/>
      <c r="N324" s="29" t="s">
        <v>142</v>
      </c>
      <c r="O324" s="29" t="s">
        <v>157</v>
      </c>
      <c r="P324" s="29" t="s">
        <v>158</v>
      </c>
      <c r="Q324" s="30" t="s">
        <v>54</v>
      </c>
      <c r="R324" s="103">
        <v>78</v>
      </c>
      <c r="S324" s="31">
        <f>R324*AF1</f>
        <v>113.1</v>
      </c>
      <c r="T324" s="31">
        <v>169</v>
      </c>
      <c r="U324" s="32">
        <f>((T324-S324)/T324)</f>
        <v>0.33076923076923082</v>
      </c>
      <c r="V324" s="32">
        <f>((T324-S324)/S324)</f>
        <v>0.49425287356321845</v>
      </c>
      <c r="W324" s="55" t="s">
        <v>159</v>
      </c>
      <c r="X324" s="117" t="s">
        <v>872</v>
      </c>
      <c r="Y324" s="27" t="s">
        <v>153</v>
      </c>
      <c r="Z324" s="27" t="s">
        <v>657</v>
      </c>
      <c r="AA324" s="49" t="s">
        <v>658</v>
      </c>
      <c r="AB324" s="50" t="s">
        <v>659</v>
      </c>
      <c r="AC324" s="51"/>
      <c r="AD324" s="51" t="s">
        <v>681</v>
      </c>
    </row>
    <row r="325" spans="1:30" x14ac:dyDescent="0.2">
      <c r="A325" s="58" t="s">
        <v>850</v>
      </c>
      <c r="B325" s="20">
        <v>44745</v>
      </c>
      <c r="C325" s="21"/>
      <c r="D325" s="71" t="s">
        <v>873</v>
      </c>
      <c r="E325" s="72" t="s">
        <v>874</v>
      </c>
      <c r="F325" s="23"/>
      <c r="G325" s="56">
        <v>4</v>
      </c>
      <c r="H325" s="52">
        <v>10</v>
      </c>
      <c r="I325" s="52">
        <v>30</v>
      </c>
      <c r="J325" s="25">
        <v>0.5625</v>
      </c>
      <c r="K325" s="25">
        <v>0.72916666666666663</v>
      </c>
      <c r="L325" s="26"/>
      <c r="M325" s="29"/>
      <c r="N325" s="29" t="s">
        <v>142</v>
      </c>
      <c r="O325" s="29" t="s">
        <v>157</v>
      </c>
      <c r="P325" s="29" t="s">
        <v>713</v>
      </c>
      <c r="Q325" s="30" t="s">
        <v>56</v>
      </c>
      <c r="R325" s="103">
        <v>94</v>
      </c>
      <c r="S325" s="31">
        <f>R325*AF1</f>
        <v>136.29999999999998</v>
      </c>
      <c r="T325" s="31">
        <v>199</v>
      </c>
      <c r="U325" s="32">
        <f>((T325-S325)/T325)</f>
        <v>0.31507537688442222</v>
      </c>
      <c r="V325" s="32">
        <f>((T325-S325)/S325)</f>
        <v>0.46001467351430686</v>
      </c>
      <c r="W325" s="55" t="s">
        <v>159</v>
      </c>
      <c r="X325" s="117" t="s">
        <v>875</v>
      </c>
      <c r="Y325" s="27" t="s">
        <v>153</v>
      </c>
      <c r="Z325" s="27" t="s">
        <v>657</v>
      </c>
      <c r="AA325" s="49" t="s">
        <v>658</v>
      </c>
      <c r="AB325" s="50" t="s">
        <v>659</v>
      </c>
      <c r="AC325" s="51"/>
      <c r="AD325" s="51" t="s">
        <v>681</v>
      </c>
    </row>
    <row r="326" spans="1:30" x14ac:dyDescent="0.2">
      <c r="A326" s="58" t="s">
        <v>850</v>
      </c>
      <c r="B326" s="20">
        <v>44745</v>
      </c>
      <c r="C326" s="21"/>
      <c r="D326" s="71" t="s">
        <v>876</v>
      </c>
      <c r="E326" s="72" t="s">
        <v>877</v>
      </c>
      <c r="F326" s="23"/>
      <c r="G326" s="56">
        <v>4</v>
      </c>
      <c r="H326" s="52">
        <v>20</v>
      </c>
      <c r="I326" s="52">
        <v>999</v>
      </c>
      <c r="J326" s="25">
        <v>0.57291666666666663</v>
      </c>
      <c r="K326" s="25">
        <v>0.73958333333333337</v>
      </c>
      <c r="L326" s="26"/>
      <c r="M326" s="29"/>
      <c r="N326" s="29" t="s">
        <v>142</v>
      </c>
      <c r="O326" s="29" t="s">
        <v>157</v>
      </c>
      <c r="P326" s="29" t="s">
        <v>151</v>
      </c>
      <c r="Q326" s="30" t="s">
        <v>54</v>
      </c>
      <c r="R326" s="103">
        <v>80</v>
      </c>
      <c r="S326" s="31">
        <f>R326*AF1</f>
        <v>116</v>
      </c>
      <c r="T326" s="31">
        <v>169</v>
      </c>
      <c r="U326" s="32">
        <f>((T326-S326)/T326)</f>
        <v>0.31360946745562129</v>
      </c>
      <c r="V326" s="32">
        <f>((T326-S326)/S326)</f>
        <v>0.45689655172413796</v>
      </c>
      <c r="W326" s="55" t="s">
        <v>159</v>
      </c>
      <c r="X326" s="117" t="s">
        <v>878</v>
      </c>
      <c r="Y326" s="27" t="s">
        <v>153</v>
      </c>
      <c r="Z326" s="27" t="s">
        <v>657</v>
      </c>
      <c r="AA326" s="49" t="s">
        <v>658</v>
      </c>
      <c r="AB326" s="50" t="s">
        <v>659</v>
      </c>
      <c r="AC326" s="51"/>
      <c r="AD326" s="51" t="s">
        <v>681</v>
      </c>
    </row>
    <row r="327" spans="1:30" ht="17.25" x14ac:dyDescent="0.2">
      <c r="A327" s="58" t="s">
        <v>850</v>
      </c>
      <c r="B327" s="20">
        <v>44746</v>
      </c>
      <c r="C327" s="21">
        <v>44746</v>
      </c>
      <c r="D327" s="71"/>
      <c r="E327" s="28" t="s">
        <v>879</v>
      </c>
      <c r="F327" s="23" t="s">
        <v>33</v>
      </c>
      <c r="G327" s="56"/>
      <c r="H327" s="52"/>
      <c r="I327" s="52"/>
      <c r="J327" s="25"/>
      <c r="K327" s="25"/>
      <c r="L327" s="26">
        <v>0.54166666666666663</v>
      </c>
      <c r="M327" s="29">
        <v>0.83333333333333337</v>
      </c>
      <c r="N327" s="29" t="s">
        <v>142</v>
      </c>
      <c r="O327" s="29"/>
      <c r="P327" s="29"/>
      <c r="Q327" s="30"/>
      <c r="R327" s="73"/>
      <c r="S327" s="31"/>
      <c r="T327" s="31"/>
      <c r="U327" s="32"/>
      <c r="V327" s="32"/>
      <c r="W327" s="55" t="s">
        <v>48</v>
      </c>
      <c r="X327" s="55"/>
      <c r="Y327" s="27" t="s">
        <v>29</v>
      </c>
      <c r="Z327" s="27" t="s">
        <v>657</v>
      </c>
      <c r="AA327" s="49" t="s">
        <v>658</v>
      </c>
      <c r="AB327" s="50" t="s">
        <v>659</v>
      </c>
      <c r="AC327" s="51"/>
      <c r="AD327" s="51" t="s">
        <v>672</v>
      </c>
    </row>
    <row r="328" spans="1:30" x14ac:dyDescent="0.2">
      <c r="A328" s="58" t="s">
        <v>850</v>
      </c>
      <c r="B328" s="20">
        <v>44746</v>
      </c>
      <c r="C328" s="21"/>
      <c r="D328" s="71" t="s">
        <v>880</v>
      </c>
      <c r="E328" s="72" t="s">
        <v>881</v>
      </c>
      <c r="F328" s="23"/>
      <c r="G328" s="56">
        <v>4.5</v>
      </c>
      <c r="H328" s="52">
        <v>10</v>
      </c>
      <c r="I328" s="52">
        <v>135</v>
      </c>
      <c r="J328" s="25"/>
      <c r="K328" s="25"/>
      <c r="L328" s="26"/>
      <c r="M328" s="29"/>
      <c r="N328" s="29" t="s">
        <v>142</v>
      </c>
      <c r="O328" s="29" t="s">
        <v>157</v>
      </c>
      <c r="P328" s="29" t="s">
        <v>151</v>
      </c>
      <c r="Q328" s="30" t="s">
        <v>56</v>
      </c>
      <c r="R328" s="103">
        <v>95</v>
      </c>
      <c r="S328" s="31">
        <f>R328*AF1</f>
        <v>137.75</v>
      </c>
      <c r="T328" s="31">
        <v>199</v>
      </c>
      <c r="U328" s="32">
        <f>((T328-S328)/T328)</f>
        <v>0.30778894472361806</v>
      </c>
      <c r="V328" s="32">
        <f>((T328-S328)/S328)</f>
        <v>0.44464609800362975</v>
      </c>
      <c r="W328" s="55" t="s">
        <v>159</v>
      </c>
      <c r="X328" s="117" t="s">
        <v>882</v>
      </c>
      <c r="Y328" s="27" t="s">
        <v>153</v>
      </c>
      <c r="Z328" s="27" t="s">
        <v>657</v>
      </c>
      <c r="AA328" s="49" t="s">
        <v>658</v>
      </c>
      <c r="AB328" s="50" t="s">
        <v>659</v>
      </c>
      <c r="AC328" s="51"/>
      <c r="AD328" s="51" t="s">
        <v>681</v>
      </c>
    </row>
    <row r="329" spans="1:30" x14ac:dyDescent="0.2">
      <c r="A329" s="58" t="s">
        <v>850</v>
      </c>
      <c r="B329" s="20">
        <v>44746</v>
      </c>
      <c r="C329" s="21"/>
      <c r="D329" s="71" t="s">
        <v>883</v>
      </c>
      <c r="E329" s="72" t="s">
        <v>884</v>
      </c>
      <c r="F329" s="23"/>
      <c r="G329" s="56">
        <v>3.5</v>
      </c>
      <c r="H329" s="52">
        <v>6</v>
      </c>
      <c r="I329" s="52">
        <v>12</v>
      </c>
      <c r="J329" s="25"/>
      <c r="K329" s="25"/>
      <c r="L329" s="26"/>
      <c r="M329" s="29"/>
      <c r="N329" s="29" t="s">
        <v>142</v>
      </c>
      <c r="O329" s="29" t="s">
        <v>157</v>
      </c>
      <c r="P329" s="29" t="s">
        <v>151</v>
      </c>
      <c r="Q329" s="30" t="s">
        <v>134</v>
      </c>
      <c r="R329" s="103">
        <v>99</v>
      </c>
      <c r="S329" s="31">
        <f>R329*AF1</f>
        <v>143.54999999999998</v>
      </c>
      <c r="T329" s="31">
        <v>209</v>
      </c>
      <c r="U329" s="32">
        <f>((T329-S329)/T329)</f>
        <v>0.31315789473684219</v>
      </c>
      <c r="V329" s="32">
        <f>((T329-S329)/S329)</f>
        <v>0.45593869731800785</v>
      </c>
      <c r="W329" s="55" t="s">
        <v>159</v>
      </c>
      <c r="X329" s="117" t="s">
        <v>885</v>
      </c>
      <c r="Y329" s="27" t="s">
        <v>153</v>
      </c>
      <c r="Z329" s="27" t="s">
        <v>657</v>
      </c>
      <c r="AA329" s="49" t="s">
        <v>658</v>
      </c>
      <c r="AB329" s="50" t="s">
        <v>659</v>
      </c>
      <c r="AC329" s="51"/>
      <c r="AD329" s="51" t="s">
        <v>681</v>
      </c>
    </row>
    <row r="330" spans="1:30" x14ac:dyDescent="0.2">
      <c r="A330" s="58" t="s">
        <v>850</v>
      </c>
      <c r="B330" s="20">
        <v>44746</v>
      </c>
      <c r="C330" s="21"/>
      <c r="D330" s="71" t="s">
        <v>886</v>
      </c>
      <c r="E330" s="72" t="s">
        <v>887</v>
      </c>
      <c r="F330" s="23"/>
      <c r="G330" s="56">
        <v>2.5</v>
      </c>
      <c r="H330" s="52">
        <v>10</v>
      </c>
      <c r="I330" s="52">
        <v>80</v>
      </c>
      <c r="J330" s="25"/>
      <c r="K330" s="25"/>
      <c r="L330" s="26"/>
      <c r="M330" s="29"/>
      <c r="N330" s="29" t="s">
        <v>142</v>
      </c>
      <c r="O330" s="29" t="s">
        <v>157</v>
      </c>
      <c r="P330" s="29" t="s">
        <v>151</v>
      </c>
      <c r="Q330" s="30" t="s">
        <v>56</v>
      </c>
      <c r="R330" s="103">
        <v>20</v>
      </c>
      <c r="S330" s="31">
        <f>R330*AF1</f>
        <v>29</v>
      </c>
      <c r="T330" s="31">
        <v>69</v>
      </c>
      <c r="U330" s="32">
        <f>((T330-S330)/T330)</f>
        <v>0.57971014492753625</v>
      </c>
      <c r="V330" s="32">
        <f>((T330-S330)/S330)</f>
        <v>1.3793103448275863</v>
      </c>
      <c r="W330" s="55" t="s">
        <v>159</v>
      </c>
      <c r="X330" s="117" t="s">
        <v>888</v>
      </c>
      <c r="Y330" s="27" t="s">
        <v>153</v>
      </c>
      <c r="Z330" s="27" t="s">
        <v>657</v>
      </c>
      <c r="AA330" s="49" t="s">
        <v>658</v>
      </c>
      <c r="AB330" s="50" t="s">
        <v>659</v>
      </c>
      <c r="AC330" s="51"/>
      <c r="AD330" s="51" t="s">
        <v>681</v>
      </c>
    </row>
    <row r="331" spans="1:30" x14ac:dyDescent="0.2">
      <c r="A331" s="58" t="s">
        <v>850</v>
      </c>
      <c r="B331" s="20">
        <v>44746</v>
      </c>
      <c r="C331" s="21"/>
      <c r="D331" s="71" t="s">
        <v>889</v>
      </c>
      <c r="E331" s="72" t="s">
        <v>186</v>
      </c>
      <c r="F331" s="23"/>
      <c r="G331" s="56">
        <v>4</v>
      </c>
      <c r="H331" s="52">
        <v>2</v>
      </c>
      <c r="I331" s="52">
        <v>6</v>
      </c>
      <c r="J331" s="25">
        <v>0.375</v>
      </c>
      <c r="K331" s="25">
        <v>0.54166666666666663</v>
      </c>
      <c r="L331" s="26"/>
      <c r="M331" s="29"/>
      <c r="N331" s="29"/>
      <c r="O331" s="29" t="s">
        <v>157</v>
      </c>
      <c r="P331" s="29" t="s">
        <v>151</v>
      </c>
      <c r="Q331" s="30" t="s">
        <v>187</v>
      </c>
      <c r="R331" s="103">
        <v>650</v>
      </c>
      <c r="S331" s="31">
        <f>R331*AF1</f>
        <v>942.5</v>
      </c>
      <c r="T331" s="31">
        <v>1499</v>
      </c>
      <c r="U331" s="32">
        <f>((T331-S331)/T331)</f>
        <v>0.37124749833222148</v>
      </c>
      <c r="V331" s="32">
        <f>((T331-S331)/S331)</f>
        <v>0.59045092838196289</v>
      </c>
      <c r="W331" s="55" t="s">
        <v>188</v>
      </c>
      <c r="X331" s="117" t="s">
        <v>189</v>
      </c>
      <c r="Y331" s="27" t="s">
        <v>153</v>
      </c>
      <c r="Z331" s="27" t="s">
        <v>657</v>
      </c>
      <c r="AA331" s="49" t="s">
        <v>658</v>
      </c>
      <c r="AB331" s="50" t="s">
        <v>659</v>
      </c>
      <c r="AC331" s="51"/>
      <c r="AD331" s="51" t="s">
        <v>672</v>
      </c>
    </row>
    <row r="332" spans="1:30" x14ac:dyDescent="0.2">
      <c r="A332" s="58" t="s">
        <v>850</v>
      </c>
      <c r="B332" s="20">
        <v>44746</v>
      </c>
      <c r="C332" s="21"/>
      <c r="D332" s="71" t="s">
        <v>890</v>
      </c>
      <c r="E332" s="72" t="s">
        <v>191</v>
      </c>
      <c r="F332" s="23"/>
      <c r="G332" s="56">
        <v>8</v>
      </c>
      <c r="H332" s="52">
        <v>2</v>
      </c>
      <c r="I332" s="52">
        <v>6</v>
      </c>
      <c r="J332" s="25">
        <v>0.375</v>
      </c>
      <c r="K332" s="25">
        <v>0.70833333333333337</v>
      </c>
      <c r="L332" s="26"/>
      <c r="M332" s="29"/>
      <c r="N332" s="29"/>
      <c r="O332" s="29" t="s">
        <v>157</v>
      </c>
      <c r="P332" s="29" t="s">
        <v>151</v>
      </c>
      <c r="Q332" s="30" t="s">
        <v>187</v>
      </c>
      <c r="R332" s="103">
        <v>900</v>
      </c>
      <c r="S332" s="31">
        <f>R332*AF1</f>
        <v>1305</v>
      </c>
      <c r="T332" s="31">
        <v>1999</v>
      </c>
      <c r="U332" s="32">
        <f>((T332-S332)/T332)</f>
        <v>0.34717358679339672</v>
      </c>
      <c r="V332" s="32">
        <f>((T332-S332)/S332)</f>
        <v>0.53180076628352491</v>
      </c>
      <c r="W332" s="55" t="s">
        <v>188</v>
      </c>
      <c r="X332" s="117" t="s">
        <v>192</v>
      </c>
      <c r="Y332" s="27" t="s">
        <v>153</v>
      </c>
      <c r="Z332" s="27" t="s">
        <v>657</v>
      </c>
      <c r="AA332" s="49" t="s">
        <v>658</v>
      </c>
      <c r="AB332" s="50" t="s">
        <v>659</v>
      </c>
      <c r="AC332" s="51"/>
      <c r="AD332" s="51" t="s">
        <v>672</v>
      </c>
    </row>
    <row r="333" spans="1:30" ht="17.25" x14ac:dyDescent="0.2">
      <c r="A333" s="58" t="s">
        <v>850</v>
      </c>
      <c r="B333" s="20">
        <v>44747</v>
      </c>
      <c r="C333" s="21">
        <v>44747</v>
      </c>
      <c r="D333" s="71"/>
      <c r="E333" s="28" t="s">
        <v>891</v>
      </c>
      <c r="F333" s="23" t="s">
        <v>39</v>
      </c>
      <c r="G333" s="56"/>
      <c r="H333" s="52"/>
      <c r="I333" s="52"/>
      <c r="J333" s="25"/>
      <c r="K333" s="25"/>
      <c r="L333" s="26">
        <v>0.54166666666666663</v>
      </c>
      <c r="M333" s="29">
        <v>0.83333333333333337</v>
      </c>
      <c r="N333" s="29" t="s">
        <v>142</v>
      </c>
      <c r="O333" s="29"/>
      <c r="P333" s="29"/>
      <c r="Q333" s="30"/>
      <c r="R333" s="73"/>
      <c r="S333" s="31"/>
      <c r="T333" s="31"/>
      <c r="U333" s="32"/>
      <c r="V333" s="32"/>
      <c r="W333" s="55" t="s">
        <v>48</v>
      </c>
      <c r="X333" s="55"/>
      <c r="Y333" s="27" t="s">
        <v>29</v>
      </c>
      <c r="Z333" s="27" t="s">
        <v>657</v>
      </c>
      <c r="AA333" s="49" t="s">
        <v>658</v>
      </c>
      <c r="AB333" s="50" t="s">
        <v>659</v>
      </c>
      <c r="AC333" s="51"/>
      <c r="AD333" s="51" t="s">
        <v>672</v>
      </c>
    </row>
    <row r="334" spans="1:30" x14ac:dyDescent="0.2">
      <c r="A334" s="58" t="s">
        <v>850</v>
      </c>
      <c r="B334" s="20">
        <v>44747</v>
      </c>
      <c r="C334" s="21"/>
      <c r="D334" s="71" t="s">
        <v>892</v>
      </c>
      <c r="E334" s="72" t="s">
        <v>893</v>
      </c>
      <c r="F334" s="23"/>
      <c r="G334" s="56">
        <v>1.5</v>
      </c>
      <c r="H334" s="52">
        <v>20</v>
      </c>
      <c r="I334" s="52">
        <v>90</v>
      </c>
      <c r="J334" s="25"/>
      <c r="K334" s="25"/>
      <c r="L334" s="26"/>
      <c r="M334" s="29"/>
      <c r="N334" s="29" t="s">
        <v>142</v>
      </c>
      <c r="O334" s="29" t="s">
        <v>157</v>
      </c>
      <c r="P334" s="29" t="s">
        <v>158</v>
      </c>
      <c r="Q334" s="30" t="s">
        <v>54</v>
      </c>
      <c r="R334" s="103">
        <v>55</v>
      </c>
      <c r="S334" s="31">
        <f>R334*AF1</f>
        <v>79.75</v>
      </c>
      <c r="T334" s="31">
        <v>119</v>
      </c>
      <c r="U334" s="32">
        <f t="shared" ref="U334:U340" si="20">((T334-S334)/T334)</f>
        <v>0.32983193277310924</v>
      </c>
      <c r="V334" s="32">
        <f t="shared" ref="V334:V340" si="21">((T334-S334)/S334)</f>
        <v>0.49216300940438873</v>
      </c>
      <c r="W334" s="55" t="s">
        <v>159</v>
      </c>
      <c r="X334" s="117" t="s">
        <v>894</v>
      </c>
      <c r="Y334" s="27" t="s">
        <v>153</v>
      </c>
      <c r="Z334" s="27" t="s">
        <v>657</v>
      </c>
      <c r="AA334" s="49" t="s">
        <v>658</v>
      </c>
      <c r="AB334" s="50" t="s">
        <v>659</v>
      </c>
      <c r="AC334" s="51"/>
      <c r="AD334" s="51" t="s">
        <v>681</v>
      </c>
    </row>
    <row r="335" spans="1:30" x14ac:dyDescent="0.2">
      <c r="A335" s="58" t="s">
        <v>850</v>
      </c>
      <c r="B335" s="20">
        <v>44747</v>
      </c>
      <c r="C335" s="21"/>
      <c r="D335" s="71" t="s">
        <v>895</v>
      </c>
      <c r="E335" s="72" t="s">
        <v>896</v>
      </c>
      <c r="F335" s="23"/>
      <c r="G335" s="56">
        <v>3.5</v>
      </c>
      <c r="H335" s="52">
        <v>10</v>
      </c>
      <c r="I335" s="52">
        <v>40</v>
      </c>
      <c r="J335" s="25"/>
      <c r="K335" s="25"/>
      <c r="L335" s="26"/>
      <c r="M335" s="29"/>
      <c r="N335" s="29" t="s">
        <v>142</v>
      </c>
      <c r="O335" s="29" t="s">
        <v>57</v>
      </c>
      <c r="P335" s="29" t="s">
        <v>158</v>
      </c>
      <c r="Q335" s="30" t="s">
        <v>56</v>
      </c>
      <c r="R335" s="103">
        <v>156</v>
      </c>
      <c r="S335" s="31">
        <f>R335*AF1</f>
        <v>226.2</v>
      </c>
      <c r="T335" s="31">
        <v>329</v>
      </c>
      <c r="U335" s="32">
        <f t="shared" si="20"/>
        <v>0.31246200607902741</v>
      </c>
      <c r="V335" s="32">
        <f t="shared" si="21"/>
        <v>0.45446507515473039</v>
      </c>
      <c r="W335" s="55" t="s">
        <v>159</v>
      </c>
      <c r="X335" s="117" t="s">
        <v>897</v>
      </c>
      <c r="Y335" s="27" t="s">
        <v>153</v>
      </c>
      <c r="Z335" s="27" t="s">
        <v>657</v>
      </c>
      <c r="AA335" s="49" t="s">
        <v>658</v>
      </c>
      <c r="AB335" s="50" t="s">
        <v>659</v>
      </c>
      <c r="AC335" s="51"/>
      <c r="AD335" s="51" t="s">
        <v>681</v>
      </c>
    </row>
    <row r="336" spans="1:30" x14ac:dyDescent="0.2">
      <c r="A336" s="58" t="s">
        <v>850</v>
      </c>
      <c r="B336" s="20">
        <v>44747</v>
      </c>
      <c r="C336" s="21"/>
      <c r="D336" s="71" t="s">
        <v>898</v>
      </c>
      <c r="E336" s="72" t="s">
        <v>899</v>
      </c>
      <c r="F336" s="23"/>
      <c r="G336" s="56">
        <v>3.5</v>
      </c>
      <c r="H336" s="52">
        <v>10</v>
      </c>
      <c r="I336" s="52">
        <v>30</v>
      </c>
      <c r="J336" s="25"/>
      <c r="K336" s="25"/>
      <c r="L336" s="26"/>
      <c r="M336" s="29"/>
      <c r="N336" s="29" t="s">
        <v>142</v>
      </c>
      <c r="O336" s="29" t="s">
        <v>57</v>
      </c>
      <c r="P336" s="29" t="s">
        <v>158</v>
      </c>
      <c r="Q336" s="30" t="s">
        <v>56</v>
      </c>
      <c r="R336" s="103">
        <v>120</v>
      </c>
      <c r="S336" s="31">
        <f>R336*AF1</f>
        <v>174</v>
      </c>
      <c r="T336" s="31">
        <v>249</v>
      </c>
      <c r="U336" s="32">
        <f t="shared" si="20"/>
        <v>0.30120481927710846</v>
      </c>
      <c r="V336" s="32">
        <f t="shared" si="21"/>
        <v>0.43103448275862066</v>
      </c>
      <c r="W336" s="55" t="s">
        <v>159</v>
      </c>
      <c r="X336" s="117" t="s">
        <v>900</v>
      </c>
      <c r="Y336" s="27" t="s">
        <v>153</v>
      </c>
      <c r="Z336" s="27" t="s">
        <v>657</v>
      </c>
      <c r="AA336" s="49" t="s">
        <v>658</v>
      </c>
      <c r="AB336" s="50" t="s">
        <v>659</v>
      </c>
      <c r="AC336" s="51"/>
      <c r="AD336" s="51" t="s">
        <v>681</v>
      </c>
    </row>
    <row r="337" spans="1:30" x14ac:dyDescent="0.2">
      <c r="A337" s="58" t="s">
        <v>850</v>
      </c>
      <c r="B337" s="20">
        <v>44747</v>
      </c>
      <c r="C337" s="21"/>
      <c r="D337" s="71" t="s">
        <v>901</v>
      </c>
      <c r="E337" s="72" t="s">
        <v>902</v>
      </c>
      <c r="F337" s="23"/>
      <c r="G337" s="56">
        <v>4</v>
      </c>
      <c r="H337" s="52">
        <v>10</v>
      </c>
      <c r="I337" s="52">
        <v>160</v>
      </c>
      <c r="J337" s="25"/>
      <c r="K337" s="25"/>
      <c r="L337" s="26"/>
      <c r="M337" s="29"/>
      <c r="N337" s="29" t="s">
        <v>142</v>
      </c>
      <c r="O337" s="29" t="s">
        <v>157</v>
      </c>
      <c r="P337" s="29" t="s">
        <v>151</v>
      </c>
      <c r="Q337" s="30" t="s">
        <v>56</v>
      </c>
      <c r="R337" s="103">
        <v>98</v>
      </c>
      <c r="S337" s="31">
        <f>R337*AF1</f>
        <v>142.1</v>
      </c>
      <c r="T337" s="31">
        <v>209</v>
      </c>
      <c r="U337" s="32">
        <f t="shared" si="20"/>
        <v>0.32009569377990432</v>
      </c>
      <c r="V337" s="32">
        <f t="shared" si="21"/>
        <v>0.47079521463757923</v>
      </c>
      <c r="W337" s="55" t="s">
        <v>159</v>
      </c>
      <c r="X337" s="117" t="s">
        <v>903</v>
      </c>
      <c r="Y337" s="27" t="s">
        <v>153</v>
      </c>
      <c r="Z337" s="27" t="s">
        <v>657</v>
      </c>
      <c r="AA337" s="49" t="s">
        <v>658</v>
      </c>
      <c r="AB337" s="50" t="s">
        <v>659</v>
      </c>
      <c r="AC337" s="51"/>
      <c r="AD337" s="51" t="s">
        <v>681</v>
      </c>
    </row>
    <row r="338" spans="1:30" x14ac:dyDescent="0.2">
      <c r="A338" s="58" t="s">
        <v>850</v>
      </c>
      <c r="B338" s="20">
        <v>44747</v>
      </c>
      <c r="C338" s="21"/>
      <c r="D338" s="71" t="s">
        <v>904</v>
      </c>
      <c r="E338" s="72" t="s">
        <v>905</v>
      </c>
      <c r="F338" s="23"/>
      <c r="G338" s="56">
        <v>4</v>
      </c>
      <c r="H338" s="52">
        <v>10</v>
      </c>
      <c r="I338" s="52">
        <v>40</v>
      </c>
      <c r="J338" s="25"/>
      <c r="K338" s="25"/>
      <c r="L338" s="26"/>
      <c r="M338" s="29"/>
      <c r="N338" s="29" t="s">
        <v>142</v>
      </c>
      <c r="O338" s="29" t="s">
        <v>157</v>
      </c>
      <c r="P338" s="29" t="s">
        <v>180</v>
      </c>
      <c r="Q338" s="30" t="s">
        <v>56</v>
      </c>
      <c r="R338" s="103">
        <v>66</v>
      </c>
      <c r="S338" s="31">
        <f>R338*AF1</f>
        <v>95.7</v>
      </c>
      <c r="T338" s="31">
        <v>139</v>
      </c>
      <c r="U338" s="32">
        <f t="shared" si="20"/>
        <v>0.31151079136690646</v>
      </c>
      <c r="V338" s="32">
        <f t="shared" si="21"/>
        <v>0.45245559038662481</v>
      </c>
      <c r="W338" s="55" t="s">
        <v>159</v>
      </c>
      <c r="X338" s="117" t="s">
        <v>906</v>
      </c>
      <c r="Y338" s="27" t="s">
        <v>153</v>
      </c>
      <c r="Z338" s="27" t="s">
        <v>657</v>
      </c>
      <c r="AA338" s="49" t="s">
        <v>658</v>
      </c>
      <c r="AB338" s="50" t="s">
        <v>659</v>
      </c>
      <c r="AC338" s="51"/>
      <c r="AD338" s="51" t="s">
        <v>681</v>
      </c>
    </row>
    <row r="339" spans="1:30" x14ac:dyDescent="0.2">
      <c r="A339" s="58" t="s">
        <v>850</v>
      </c>
      <c r="B339" s="20">
        <v>44747</v>
      </c>
      <c r="C339" s="21"/>
      <c r="D339" s="71" t="s">
        <v>907</v>
      </c>
      <c r="E339" s="72" t="s">
        <v>186</v>
      </c>
      <c r="F339" s="23"/>
      <c r="G339" s="56">
        <v>4</v>
      </c>
      <c r="H339" s="52">
        <v>2</v>
      </c>
      <c r="I339" s="52">
        <v>6</v>
      </c>
      <c r="J339" s="25">
        <v>0.375</v>
      </c>
      <c r="K339" s="25">
        <v>0.54166666666666663</v>
      </c>
      <c r="L339" s="26"/>
      <c r="M339" s="29"/>
      <c r="N339" s="29"/>
      <c r="O339" s="29" t="s">
        <v>157</v>
      </c>
      <c r="P339" s="29" t="s">
        <v>151</v>
      </c>
      <c r="Q339" s="30" t="s">
        <v>187</v>
      </c>
      <c r="R339" s="103">
        <v>650</v>
      </c>
      <c r="S339" s="31">
        <f>R339*AF1</f>
        <v>942.5</v>
      </c>
      <c r="T339" s="31">
        <v>1499</v>
      </c>
      <c r="U339" s="32">
        <f t="shared" si="20"/>
        <v>0.37124749833222148</v>
      </c>
      <c r="V339" s="32">
        <f t="shared" si="21"/>
        <v>0.59045092838196289</v>
      </c>
      <c r="W339" s="55" t="s">
        <v>188</v>
      </c>
      <c r="X339" s="117" t="s">
        <v>189</v>
      </c>
      <c r="Y339" s="27" t="s">
        <v>153</v>
      </c>
      <c r="Z339" s="27" t="s">
        <v>657</v>
      </c>
      <c r="AA339" s="49" t="s">
        <v>658</v>
      </c>
      <c r="AB339" s="50" t="s">
        <v>659</v>
      </c>
      <c r="AC339" s="51"/>
      <c r="AD339" s="51" t="s">
        <v>672</v>
      </c>
    </row>
    <row r="340" spans="1:30" x14ac:dyDescent="0.2">
      <c r="A340" s="58" t="s">
        <v>850</v>
      </c>
      <c r="B340" s="20">
        <v>44747</v>
      </c>
      <c r="C340" s="21"/>
      <c r="D340" s="71" t="s">
        <v>908</v>
      </c>
      <c r="E340" s="72" t="s">
        <v>191</v>
      </c>
      <c r="F340" s="23"/>
      <c r="G340" s="56">
        <v>8</v>
      </c>
      <c r="H340" s="52">
        <v>2</v>
      </c>
      <c r="I340" s="52">
        <v>6</v>
      </c>
      <c r="J340" s="25">
        <v>0.375</v>
      </c>
      <c r="K340" s="25">
        <v>0.70833333333333337</v>
      </c>
      <c r="L340" s="26"/>
      <c r="M340" s="29"/>
      <c r="N340" s="29"/>
      <c r="O340" s="29" t="s">
        <v>157</v>
      </c>
      <c r="P340" s="29" t="s">
        <v>151</v>
      </c>
      <c r="Q340" s="30" t="s">
        <v>187</v>
      </c>
      <c r="R340" s="103">
        <v>1000</v>
      </c>
      <c r="S340" s="31">
        <f>R340*AF1</f>
        <v>1450</v>
      </c>
      <c r="T340" s="31">
        <v>2299</v>
      </c>
      <c r="U340" s="32">
        <f t="shared" si="20"/>
        <v>0.36929099608525445</v>
      </c>
      <c r="V340" s="32">
        <f t="shared" si="21"/>
        <v>0.58551724137931038</v>
      </c>
      <c r="W340" s="55" t="s">
        <v>188</v>
      </c>
      <c r="X340" s="117" t="s">
        <v>192</v>
      </c>
      <c r="Y340" s="27" t="s">
        <v>153</v>
      </c>
      <c r="Z340" s="27" t="s">
        <v>657</v>
      </c>
      <c r="AA340" s="49" t="s">
        <v>658</v>
      </c>
      <c r="AB340" s="50" t="s">
        <v>659</v>
      </c>
      <c r="AC340" s="51"/>
      <c r="AD340" s="51" t="s">
        <v>672</v>
      </c>
    </row>
    <row r="341" spans="1:30" ht="17.25" x14ac:dyDescent="0.2">
      <c r="A341" s="58" t="s">
        <v>850</v>
      </c>
      <c r="B341" s="20">
        <v>44748</v>
      </c>
      <c r="C341" s="21">
        <v>44748</v>
      </c>
      <c r="D341" s="71"/>
      <c r="E341" s="28" t="s">
        <v>909</v>
      </c>
      <c r="F341" s="23" t="s">
        <v>33</v>
      </c>
      <c r="G341" s="56"/>
      <c r="H341" s="52"/>
      <c r="I341" s="52"/>
      <c r="J341" s="25"/>
      <c r="K341" s="25"/>
      <c r="L341" s="26">
        <v>0.70833333333333337</v>
      </c>
      <c r="M341" s="29" t="s">
        <v>194</v>
      </c>
      <c r="N341" s="29" t="s">
        <v>142</v>
      </c>
      <c r="O341" s="29"/>
      <c r="P341" s="29"/>
      <c r="Q341" s="30"/>
      <c r="R341" s="73"/>
      <c r="S341" s="31"/>
      <c r="T341" s="31"/>
      <c r="U341" s="32"/>
      <c r="V341" s="32"/>
      <c r="W341" s="55" t="s">
        <v>48</v>
      </c>
      <c r="X341" s="55"/>
      <c r="Y341" s="27" t="s">
        <v>29</v>
      </c>
      <c r="Z341" s="27" t="s">
        <v>910</v>
      </c>
      <c r="AA341" s="49" t="s">
        <v>911</v>
      </c>
      <c r="AB341" s="50" t="s">
        <v>912</v>
      </c>
      <c r="AC341" s="50" t="s">
        <v>913</v>
      </c>
      <c r="AD341" s="51" t="s">
        <v>914</v>
      </c>
    </row>
    <row r="342" spans="1:30" x14ac:dyDescent="0.2">
      <c r="A342" s="58" t="s">
        <v>850</v>
      </c>
      <c r="B342" s="20">
        <v>44748</v>
      </c>
      <c r="C342" s="21"/>
      <c r="D342" s="71" t="s">
        <v>915</v>
      </c>
      <c r="E342" s="72" t="s">
        <v>916</v>
      </c>
      <c r="F342" s="23"/>
      <c r="G342" s="56">
        <v>2.8</v>
      </c>
      <c r="H342" s="52">
        <v>20</v>
      </c>
      <c r="I342" s="52">
        <v>180</v>
      </c>
      <c r="J342" s="25">
        <v>0.79166666666666663</v>
      </c>
      <c r="K342" s="25">
        <v>0.90625</v>
      </c>
      <c r="L342" s="26"/>
      <c r="M342" s="29"/>
      <c r="N342" s="29" t="s">
        <v>142</v>
      </c>
      <c r="O342" s="29" t="s">
        <v>157</v>
      </c>
      <c r="P342" s="29" t="s">
        <v>151</v>
      </c>
      <c r="Q342" s="30" t="s">
        <v>54</v>
      </c>
      <c r="R342" s="118">
        <v>732</v>
      </c>
      <c r="S342" s="31">
        <f>R342*AH1</f>
        <v>95.16</v>
      </c>
      <c r="T342" s="31">
        <v>159</v>
      </c>
      <c r="U342" s="32">
        <f>((T342-S342)/T342)</f>
        <v>0.40150943396226418</v>
      </c>
      <c r="V342" s="32">
        <f>((T342-S342)/S342)</f>
        <v>0.67087011349306436</v>
      </c>
      <c r="W342" s="55" t="s">
        <v>159</v>
      </c>
      <c r="X342" s="117" t="s">
        <v>917</v>
      </c>
      <c r="Y342" s="27" t="s">
        <v>153</v>
      </c>
      <c r="Z342" s="27" t="s">
        <v>910</v>
      </c>
      <c r="AA342" s="49" t="s">
        <v>911</v>
      </c>
      <c r="AB342" s="50" t="s">
        <v>912</v>
      </c>
      <c r="AC342" s="50" t="s">
        <v>913</v>
      </c>
      <c r="AD342" s="51" t="s">
        <v>914</v>
      </c>
    </row>
    <row r="343" spans="1:30" ht="17.25" x14ac:dyDescent="0.2">
      <c r="A343" s="58" t="s">
        <v>850</v>
      </c>
      <c r="B343" s="20">
        <v>44749</v>
      </c>
      <c r="C343" s="21">
        <v>44749</v>
      </c>
      <c r="D343" s="71"/>
      <c r="E343" s="28" t="s">
        <v>909</v>
      </c>
      <c r="F343" s="23" t="s">
        <v>33</v>
      </c>
      <c r="G343" s="56"/>
      <c r="H343" s="52"/>
      <c r="I343" s="52"/>
      <c r="J343" s="25"/>
      <c r="K343" s="25"/>
      <c r="L343" s="26" t="s">
        <v>194</v>
      </c>
      <c r="M343" s="29">
        <v>0.75</v>
      </c>
      <c r="N343" s="29" t="s">
        <v>142</v>
      </c>
      <c r="O343" s="29"/>
      <c r="P343" s="29"/>
      <c r="Q343" s="30"/>
      <c r="R343" s="73"/>
      <c r="S343" s="31"/>
      <c r="T343" s="31"/>
      <c r="U343" s="32"/>
      <c r="V343" s="32"/>
      <c r="W343" s="55" t="s">
        <v>48</v>
      </c>
      <c r="X343" s="55"/>
      <c r="Y343" s="27" t="s">
        <v>29</v>
      </c>
      <c r="Z343" s="27" t="s">
        <v>910</v>
      </c>
      <c r="AA343" s="49" t="s">
        <v>911</v>
      </c>
      <c r="AB343" s="50" t="s">
        <v>912</v>
      </c>
      <c r="AC343" s="50" t="s">
        <v>913</v>
      </c>
      <c r="AD343" s="51" t="s">
        <v>914</v>
      </c>
    </row>
    <row r="344" spans="1:30" x14ac:dyDescent="0.2">
      <c r="A344" s="58" t="s">
        <v>850</v>
      </c>
      <c r="B344" s="20">
        <v>44749</v>
      </c>
      <c r="C344" s="21"/>
      <c r="D344" s="71" t="s">
        <v>918</v>
      </c>
      <c r="E344" s="72" t="s">
        <v>919</v>
      </c>
      <c r="F344" s="23"/>
      <c r="G344" s="56">
        <v>3.5</v>
      </c>
      <c r="H344" s="52">
        <v>15</v>
      </c>
      <c r="I344" s="52">
        <v>80</v>
      </c>
      <c r="J344" s="25">
        <v>0.5625</v>
      </c>
      <c r="K344" s="25">
        <v>0.70833333333333337</v>
      </c>
      <c r="L344" s="26"/>
      <c r="M344" s="29"/>
      <c r="N344" s="29" t="s">
        <v>142</v>
      </c>
      <c r="O344" s="29" t="s">
        <v>157</v>
      </c>
      <c r="P344" s="29" t="s">
        <v>151</v>
      </c>
      <c r="Q344" s="30" t="s">
        <v>56</v>
      </c>
      <c r="R344" s="118">
        <v>1002</v>
      </c>
      <c r="S344" s="31">
        <f>R344*AH1</f>
        <v>130.26</v>
      </c>
      <c r="T344" s="31">
        <v>219</v>
      </c>
      <c r="U344" s="32">
        <f>((T344-S344)/T344)</f>
        <v>0.40520547945205482</v>
      </c>
      <c r="V344" s="32">
        <f>((T344-S344)/S344)</f>
        <v>0.68125287885766939</v>
      </c>
      <c r="W344" s="55" t="s">
        <v>159</v>
      </c>
      <c r="X344" s="117" t="s">
        <v>920</v>
      </c>
      <c r="Y344" s="27" t="s">
        <v>153</v>
      </c>
      <c r="Z344" s="27" t="s">
        <v>910</v>
      </c>
      <c r="AA344" s="49" t="s">
        <v>911</v>
      </c>
      <c r="AB344" s="50" t="s">
        <v>912</v>
      </c>
      <c r="AC344" s="50" t="s">
        <v>913</v>
      </c>
      <c r="AD344" s="51" t="s">
        <v>921</v>
      </c>
    </row>
    <row r="345" spans="1:30" x14ac:dyDescent="0.2">
      <c r="A345" s="58" t="s">
        <v>850</v>
      </c>
      <c r="B345" s="20">
        <v>44749</v>
      </c>
      <c r="C345" s="21"/>
      <c r="D345" s="71" t="s">
        <v>922</v>
      </c>
      <c r="E345" s="72" t="s">
        <v>923</v>
      </c>
      <c r="F345" s="23"/>
      <c r="G345" s="56">
        <v>3</v>
      </c>
      <c r="H345" s="52">
        <v>10</v>
      </c>
      <c r="I345" s="52">
        <v>200</v>
      </c>
      <c r="J345" s="25">
        <v>0.375</v>
      </c>
      <c r="K345" s="25">
        <v>0.5</v>
      </c>
      <c r="L345" s="26"/>
      <c r="M345" s="29"/>
      <c r="N345" s="29" t="s">
        <v>142</v>
      </c>
      <c r="O345" s="29" t="s">
        <v>157</v>
      </c>
      <c r="P345" s="29" t="s">
        <v>151</v>
      </c>
      <c r="Q345" s="30" t="s">
        <v>56</v>
      </c>
      <c r="R345" s="118">
        <v>412</v>
      </c>
      <c r="S345" s="31">
        <f>R345*AH1</f>
        <v>53.56</v>
      </c>
      <c r="T345" s="31">
        <v>89</v>
      </c>
      <c r="U345" s="32">
        <f>((T345-S345)/T345)</f>
        <v>0.39820224719101122</v>
      </c>
      <c r="V345" s="32">
        <f>((T345-S345)/S345)</f>
        <v>0.66168782673637039</v>
      </c>
      <c r="W345" s="55" t="s">
        <v>159</v>
      </c>
      <c r="X345" s="117" t="s">
        <v>924</v>
      </c>
      <c r="Y345" s="27" t="s">
        <v>153</v>
      </c>
      <c r="Z345" s="27" t="s">
        <v>910</v>
      </c>
      <c r="AA345" s="49" t="s">
        <v>911</v>
      </c>
      <c r="AB345" s="50" t="s">
        <v>912</v>
      </c>
      <c r="AC345" s="50" t="s">
        <v>913</v>
      </c>
      <c r="AD345" s="51" t="s">
        <v>921</v>
      </c>
    </row>
    <row r="346" spans="1:30" x14ac:dyDescent="0.2">
      <c r="A346" s="58" t="s">
        <v>850</v>
      </c>
      <c r="B346" s="20">
        <v>44749</v>
      </c>
      <c r="C346" s="21"/>
      <c r="D346" s="71" t="s">
        <v>925</v>
      </c>
      <c r="E346" s="72" t="s">
        <v>926</v>
      </c>
      <c r="F346" s="23"/>
      <c r="G346" s="56">
        <v>3</v>
      </c>
      <c r="H346" s="52">
        <v>15</v>
      </c>
      <c r="I346" s="52">
        <v>60</v>
      </c>
      <c r="J346" s="25">
        <v>0.54166666666666663</v>
      </c>
      <c r="K346" s="25">
        <v>0.66666666666666663</v>
      </c>
      <c r="L346" s="26"/>
      <c r="M346" s="29"/>
      <c r="N346" s="29" t="s">
        <v>142</v>
      </c>
      <c r="O346" s="29" t="s">
        <v>136</v>
      </c>
      <c r="P346" s="29" t="s">
        <v>158</v>
      </c>
      <c r="Q346" s="30" t="s">
        <v>56</v>
      </c>
      <c r="R346" s="118">
        <v>1161</v>
      </c>
      <c r="S346" s="31">
        <f>R346*AH1</f>
        <v>150.93</v>
      </c>
      <c r="T346" s="31">
        <v>249</v>
      </c>
      <c r="U346" s="32">
        <f>((T346-S346)/T346)</f>
        <v>0.39385542168674698</v>
      </c>
      <c r="V346" s="32">
        <f>((T346-S346)/S346)</f>
        <v>0.64977141721327758</v>
      </c>
      <c r="W346" s="55" t="s">
        <v>159</v>
      </c>
      <c r="X346" s="117" t="s">
        <v>927</v>
      </c>
      <c r="Y346" s="27" t="s">
        <v>153</v>
      </c>
      <c r="Z346" s="27" t="s">
        <v>910</v>
      </c>
      <c r="AA346" s="49" t="s">
        <v>911</v>
      </c>
      <c r="AB346" s="50" t="s">
        <v>912</v>
      </c>
      <c r="AC346" s="50" t="s">
        <v>913</v>
      </c>
      <c r="AD346" s="51" t="s">
        <v>921</v>
      </c>
    </row>
    <row r="347" spans="1:30" x14ac:dyDescent="0.2">
      <c r="A347" s="58" t="s">
        <v>850</v>
      </c>
      <c r="B347" s="20">
        <v>44749</v>
      </c>
      <c r="C347" s="21"/>
      <c r="D347" s="71" t="s">
        <v>928</v>
      </c>
      <c r="E347" s="72" t="s">
        <v>186</v>
      </c>
      <c r="F347" s="23"/>
      <c r="G347" s="56">
        <v>4</v>
      </c>
      <c r="H347" s="52">
        <v>2</v>
      </c>
      <c r="I347" s="52">
        <v>6</v>
      </c>
      <c r="J347" s="25">
        <v>0.375</v>
      </c>
      <c r="K347" s="25">
        <v>0.54166666666666663</v>
      </c>
      <c r="L347" s="26"/>
      <c r="M347" s="29"/>
      <c r="N347" s="29" t="s">
        <v>142</v>
      </c>
      <c r="O347" s="29" t="s">
        <v>157</v>
      </c>
      <c r="P347" s="29" t="s">
        <v>151</v>
      </c>
      <c r="Q347" s="30" t="s">
        <v>187</v>
      </c>
      <c r="R347" s="118">
        <v>9100</v>
      </c>
      <c r="S347" s="31">
        <f>R347*AH1</f>
        <v>1183</v>
      </c>
      <c r="T347" s="31">
        <v>2199</v>
      </c>
      <c r="U347" s="32">
        <f>((T347-S347)/T347)</f>
        <v>0.46202819463392453</v>
      </c>
      <c r="V347" s="32">
        <f>((T347-S347)/S347)</f>
        <v>0.85883347421808964</v>
      </c>
      <c r="W347" s="55" t="s">
        <v>188</v>
      </c>
      <c r="X347" s="117" t="s">
        <v>189</v>
      </c>
      <c r="Y347" s="27" t="s">
        <v>153</v>
      </c>
      <c r="Z347" s="27" t="s">
        <v>910</v>
      </c>
      <c r="AA347" s="49" t="s">
        <v>911</v>
      </c>
      <c r="AB347" s="50" t="s">
        <v>912</v>
      </c>
      <c r="AC347" s="50" t="s">
        <v>913</v>
      </c>
      <c r="AD347" s="51" t="s">
        <v>929</v>
      </c>
    </row>
    <row r="348" spans="1:30" x14ac:dyDescent="0.2">
      <c r="A348" s="58" t="s">
        <v>850</v>
      </c>
      <c r="B348" s="20">
        <v>44749</v>
      </c>
      <c r="C348" s="21"/>
      <c r="D348" s="71" t="s">
        <v>930</v>
      </c>
      <c r="E348" s="72" t="s">
        <v>191</v>
      </c>
      <c r="F348" s="23"/>
      <c r="G348" s="56">
        <v>8</v>
      </c>
      <c r="H348" s="52">
        <v>2</v>
      </c>
      <c r="I348" s="52">
        <v>6</v>
      </c>
      <c r="J348" s="25">
        <v>0.375</v>
      </c>
      <c r="K348" s="25">
        <v>0.70833333333333337</v>
      </c>
      <c r="L348" s="26"/>
      <c r="M348" s="29"/>
      <c r="N348" s="29" t="s">
        <v>142</v>
      </c>
      <c r="O348" s="29" t="s">
        <v>157</v>
      </c>
      <c r="P348" s="29" t="s">
        <v>151</v>
      </c>
      <c r="Q348" s="30" t="s">
        <v>187</v>
      </c>
      <c r="R348" s="118">
        <v>16000</v>
      </c>
      <c r="S348" s="31">
        <f>R348*AH1</f>
        <v>2080</v>
      </c>
      <c r="T348" s="31">
        <v>3699</v>
      </c>
      <c r="U348" s="32">
        <f>((T348-S348)/T348)</f>
        <v>0.4376858610435253</v>
      </c>
      <c r="V348" s="32">
        <f>((T348-S348)/S348)</f>
        <v>0.77836538461538463</v>
      </c>
      <c r="W348" s="55" t="s">
        <v>188</v>
      </c>
      <c r="X348" s="117" t="s">
        <v>192</v>
      </c>
      <c r="Y348" s="27" t="s">
        <v>153</v>
      </c>
      <c r="Z348" s="27" t="s">
        <v>910</v>
      </c>
      <c r="AA348" s="49" t="s">
        <v>911</v>
      </c>
      <c r="AB348" s="50" t="s">
        <v>912</v>
      </c>
      <c r="AC348" s="50" t="s">
        <v>913</v>
      </c>
      <c r="AD348" s="51" t="s">
        <v>931</v>
      </c>
    </row>
    <row r="349" spans="1:30" ht="17.25" x14ac:dyDescent="0.2">
      <c r="A349" s="58" t="s">
        <v>850</v>
      </c>
      <c r="B349" s="20">
        <v>44750</v>
      </c>
      <c r="C349" s="21">
        <v>44750</v>
      </c>
      <c r="D349" s="71"/>
      <c r="E349" s="28" t="s">
        <v>932</v>
      </c>
      <c r="F349" s="23" t="s">
        <v>39</v>
      </c>
      <c r="G349" s="56"/>
      <c r="H349" s="52"/>
      <c r="I349" s="52"/>
      <c r="J349" s="25"/>
      <c r="K349" s="25"/>
      <c r="L349" s="26">
        <v>0.33333333333333331</v>
      </c>
      <c r="M349" s="29">
        <v>0.70833333333333337</v>
      </c>
      <c r="N349" s="29" t="s">
        <v>142</v>
      </c>
      <c r="O349" s="29"/>
      <c r="P349" s="29"/>
      <c r="Q349" s="30"/>
      <c r="R349" s="73"/>
      <c r="S349" s="31"/>
      <c r="T349" s="31"/>
      <c r="U349" s="32"/>
      <c r="V349" s="32"/>
      <c r="W349" s="55" t="s">
        <v>48</v>
      </c>
      <c r="X349" s="55"/>
      <c r="Y349" s="27" t="s">
        <v>29</v>
      </c>
      <c r="Z349" s="27" t="s">
        <v>910</v>
      </c>
      <c r="AA349" s="49" t="s">
        <v>911</v>
      </c>
      <c r="AB349" s="50" t="s">
        <v>912</v>
      </c>
      <c r="AC349" s="50" t="s">
        <v>913</v>
      </c>
      <c r="AD349" s="51" t="s">
        <v>914</v>
      </c>
    </row>
    <row r="350" spans="1:30" x14ac:dyDescent="0.2">
      <c r="A350" s="58" t="s">
        <v>850</v>
      </c>
      <c r="B350" s="20">
        <v>44750</v>
      </c>
      <c r="C350" s="21"/>
      <c r="D350" s="71" t="s">
        <v>933</v>
      </c>
      <c r="E350" s="72" t="s">
        <v>934</v>
      </c>
      <c r="F350" s="23"/>
      <c r="G350" s="145">
        <v>3.75</v>
      </c>
      <c r="H350" s="52">
        <v>30</v>
      </c>
      <c r="I350" s="52">
        <v>60</v>
      </c>
      <c r="J350" s="25">
        <v>0.36458333333333331</v>
      </c>
      <c r="K350" s="25">
        <v>0.52083333333333337</v>
      </c>
      <c r="L350" s="26"/>
      <c r="M350" s="29"/>
      <c r="N350" s="29" t="s">
        <v>142</v>
      </c>
      <c r="O350" s="29" t="s">
        <v>136</v>
      </c>
      <c r="P350" s="29" t="s">
        <v>158</v>
      </c>
      <c r="Q350" s="30" t="s">
        <v>935</v>
      </c>
      <c r="R350" s="118">
        <v>850</v>
      </c>
      <c r="S350" s="31">
        <f>R350*AH1</f>
        <v>110.5</v>
      </c>
      <c r="T350" s="31">
        <v>189</v>
      </c>
      <c r="U350" s="32">
        <f>((T350-S350)/T350)</f>
        <v>0.41534391534391535</v>
      </c>
      <c r="V350" s="32">
        <f>((T350-S350)/S350)</f>
        <v>0.71040723981900455</v>
      </c>
      <c r="W350" s="55" t="s">
        <v>159</v>
      </c>
      <c r="X350" s="117" t="s">
        <v>936</v>
      </c>
      <c r="Y350" s="27" t="s">
        <v>153</v>
      </c>
      <c r="Z350" s="27" t="s">
        <v>910</v>
      </c>
      <c r="AA350" s="49" t="s">
        <v>911</v>
      </c>
      <c r="AB350" s="50" t="s">
        <v>912</v>
      </c>
      <c r="AC350" s="50" t="s">
        <v>913</v>
      </c>
      <c r="AD350" s="51" t="s">
        <v>937</v>
      </c>
    </row>
    <row r="351" spans="1:30" x14ac:dyDescent="0.2">
      <c r="A351" s="58" t="s">
        <v>850</v>
      </c>
      <c r="B351" s="20">
        <v>44750</v>
      </c>
      <c r="C351" s="21"/>
      <c r="D351" s="71" t="s">
        <v>938</v>
      </c>
      <c r="E351" s="72" t="s">
        <v>186</v>
      </c>
      <c r="F351" s="23"/>
      <c r="G351" s="56">
        <v>4</v>
      </c>
      <c r="H351" s="52">
        <v>2</v>
      </c>
      <c r="I351" s="52">
        <v>6</v>
      </c>
      <c r="J351" s="25">
        <v>0.375</v>
      </c>
      <c r="K351" s="25">
        <v>0.54166666666666663</v>
      </c>
      <c r="L351" s="26"/>
      <c r="M351" s="29"/>
      <c r="N351" s="29" t="s">
        <v>142</v>
      </c>
      <c r="O351" s="29" t="s">
        <v>157</v>
      </c>
      <c r="P351" s="29" t="s">
        <v>151</v>
      </c>
      <c r="Q351" s="30" t="s">
        <v>187</v>
      </c>
      <c r="R351" s="118">
        <v>12760</v>
      </c>
      <c r="S351" s="31">
        <f>R351*AH1</f>
        <v>1658.8</v>
      </c>
      <c r="T351" s="31">
        <v>2999</v>
      </c>
      <c r="U351" s="32">
        <f>((T351-S351)/T351)</f>
        <v>0.44688229409803271</v>
      </c>
      <c r="V351" s="32">
        <f>((T351-S351)/S351)</f>
        <v>0.80793344586448035</v>
      </c>
      <c r="W351" s="55" t="s">
        <v>188</v>
      </c>
      <c r="X351" s="117" t="s">
        <v>189</v>
      </c>
      <c r="Y351" s="27" t="s">
        <v>153</v>
      </c>
      <c r="Z351" s="27" t="s">
        <v>910</v>
      </c>
      <c r="AA351" s="49" t="s">
        <v>911</v>
      </c>
      <c r="AB351" s="50" t="s">
        <v>912</v>
      </c>
      <c r="AC351" s="50" t="s">
        <v>913</v>
      </c>
      <c r="AD351" s="51" t="s">
        <v>929</v>
      </c>
    </row>
    <row r="352" spans="1:30" x14ac:dyDescent="0.2">
      <c r="A352" s="58" t="s">
        <v>850</v>
      </c>
      <c r="B352" s="20">
        <v>44750</v>
      </c>
      <c r="C352" s="21"/>
      <c r="D352" s="71" t="s">
        <v>939</v>
      </c>
      <c r="E352" s="72" t="s">
        <v>191</v>
      </c>
      <c r="F352" s="23"/>
      <c r="G352" s="56">
        <v>8</v>
      </c>
      <c r="H352" s="52">
        <v>2</v>
      </c>
      <c r="I352" s="52">
        <v>6</v>
      </c>
      <c r="J352" s="25">
        <v>0.375</v>
      </c>
      <c r="K352" s="25">
        <v>0.70833333333333337</v>
      </c>
      <c r="L352" s="26"/>
      <c r="M352" s="29"/>
      <c r="N352" s="29" t="s">
        <v>142</v>
      </c>
      <c r="O352" s="29" t="s">
        <v>157</v>
      </c>
      <c r="P352" s="29" t="s">
        <v>151</v>
      </c>
      <c r="Q352" s="30" t="s">
        <v>187</v>
      </c>
      <c r="R352" s="118">
        <v>19650</v>
      </c>
      <c r="S352" s="31">
        <f>R352*AH1</f>
        <v>2554.5</v>
      </c>
      <c r="T352" s="31">
        <v>4599</v>
      </c>
      <c r="U352" s="32">
        <f>((T352-S352)/T352)</f>
        <v>0.44455316373124593</v>
      </c>
      <c r="V352" s="32">
        <f>((T352-S352)/S352)</f>
        <v>0.80035231943628893</v>
      </c>
      <c r="W352" s="55" t="s">
        <v>188</v>
      </c>
      <c r="X352" s="117" t="s">
        <v>192</v>
      </c>
      <c r="Y352" s="27" t="s">
        <v>153</v>
      </c>
      <c r="Z352" s="27" t="s">
        <v>910</v>
      </c>
      <c r="AA352" s="49" t="s">
        <v>911</v>
      </c>
      <c r="AB352" s="50" t="s">
        <v>912</v>
      </c>
      <c r="AC352" s="50" t="s">
        <v>913</v>
      </c>
      <c r="AD352" s="51" t="s">
        <v>931</v>
      </c>
    </row>
    <row r="353" spans="1:30" ht="17.25" x14ac:dyDescent="0.2">
      <c r="A353" s="58" t="s">
        <v>850</v>
      </c>
      <c r="B353" s="20">
        <v>44751</v>
      </c>
      <c r="C353" s="21">
        <v>44751</v>
      </c>
      <c r="D353" s="71"/>
      <c r="E353" s="28" t="s">
        <v>940</v>
      </c>
      <c r="F353" s="23" t="s">
        <v>39</v>
      </c>
      <c r="G353" s="56"/>
      <c r="H353" s="52"/>
      <c r="I353" s="52"/>
      <c r="J353" s="25"/>
      <c r="K353" s="25"/>
      <c r="L353" s="26">
        <v>0.375</v>
      </c>
      <c r="M353" s="29">
        <v>0.75</v>
      </c>
      <c r="N353" s="29" t="s">
        <v>142</v>
      </c>
      <c r="O353" s="29"/>
      <c r="P353" s="29"/>
      <c r="Q353" s="30"/>
      <c r="R353" s="73"/>
      <c r="S353" s="31"/>
      <c r="T353" s="31"/>
      <c r="U353" s="32"/>
      <c r="V353" s="32"/>
      <c r="W353" s="55" t="s">
        <v>48</v>
      </c>
      <c r="X353" s="55"/>
      <c r="Y353" s="27" t="s">
        <v>29</v>
      </c>
      <c r="Z353" s="27" t="s">
        <v>910</v>
      </c>
      <c r="AA353" s="49" t="s">
        <v>911</v>
      </c>
      <c r="AB353" s="50" t="s">
        <v>912</v>
      </c>
      <c r="AC353" s="50" t="s">
        <v>913</v>
      </c>
      <c r="AD353" s="51" t="s">
        <v>914</v>
      </c>
    </row>
    <row r="354" spans="1:30" x14ac:dyDescent="0.2">
      <c r="A354" s="58" t="s">
        <v>850</v>
      </c>
      <c r="B354" s="20">
        <v>44751</v>
      </c>
      <c r="C354" s="21"/>
      <c r="D354" s="71" t="s">
        <v>941</v>
      </c>
      <c r="E354" s="72" t="s">
        <v>942</v>
      </c>
      <c r="F354" s="23"/>
      <c r="G354" s="56">
        <v>2.5</v>
      </c>
      <c r="H354" s="52">
        <v>15</v>
      </c>
      <c r="I354" s="52">
        <v>90</v>
      </c>
      <c r="J354" s="25">
        <v>0.39583333333333331</v>
      </c>
      <c r="K354" s="25">
        <v>0.5</v>
      </c>
      <c r="L354" s="26"/>
      <c r="M354" s="29"/>
      <c r="N354" s="29" t="s">
        <v>142</v>
      </c>
      <c r="O354" s="29" t="s">
        <v>136</v>
      </c>
      <c r="P354" s="29" t="s">
        <v>151</v>
      </c>
      <c r="Q354" s="30" t="s">
        <v>56</v>
      </c>
      <c r="R354" s="118">
        <v>1750</v>
      </c>
      <c r="S354" s="31">
        <f>R354*AH1</f>
        <v>227.5</v>
      </c>
      <c r="T354" s="31">
        <v>379</v>
      </c>
      <c r="U354" s="32">
        <f t="shared" ref="U354:U359" si="22">((T354-S354)/T354)</f>
        <v>0.39973614775725591</v>
      </c>
      <c r="V354" s="32">
        <f t="shared" ref="V354:V359" si="23">((T354-S354)/S354)</f>
        <v>0.6659340659340659</v>
      </c>
      <c r="W354" s="55" t="s">
        <v>159</v>
      </c>
      <c r="X354" s="117" t="s">
        <v>943</v>
      </c>
      <c r="Y354" s="27" t="s">
        <v>153</v>
      </c>
      <c r="Z354" s="27" t="s">
        <v>910</v>
      </c>
      <c r="AA354" s="49" t="s">
        <v>911</v>
      </c>
      <c r="AB354" s="50" t="s">
        <v>912</v>
      </c>
      <c r="AC354" s="50" t="s">
        <v>913</v>
      </c>
      <c r="AD354" s="51" t="s">
        <v>931</v>
      </c>
    </row>
    <row r="355" spans="1:30" x14ac:dyDescent="0.2">
      <c r="A355" s="58" t="s">
        <v>850</v>
      </c>
      <c r="B355" s="20">
        <v>44751</v>
      </c>
      <c r="C355" s="21"/>
      <c r="D355" s="71" t="s">
        <v>944</v>
      </c>
      <c r="E355" s="72" t="s">
        <v>945</v>
      </c>
      <c r="F355" s="23"/>
      <c r="G355" s="56">
        <v>3.5</v>
      </c>
      <c r="H355" s="52">
        <v>15</v>
      </c>
      <c r="I355" s="52">
        <v>120</v>
      </c>
      <c r="J355" s="25">
        <v>0.5625</v>
      </c>
      <c r="K355" s="25">
        <v>0.70833333333333337</v>
      </c>
      <c r="L355" s="26"/>
      <c r="M355" s="29"/>
      <c r="N355" s="29" t="s">
        <v>142</v>
      </c>
      <c r="O355" s="29" t="s">
        <v>157</v>
      </c>
      <c r="P355" s="29" t="s">
        <v>180</v>
      </c>
      <c r="Q355" s="30" t="s">
        <v>56</v>
      </c>
      <c r="R355" s="118">
        <v>1155</v>
      </c>
      <c r="S355" s="31">
        <f>R355*AH1</f>
        <v>150.15</v>
      </c>
      <c r="T355" s="31">
        <v>249</v>
      </c>
      <c r="U355" s="32">
        <f t="shared" si="22"/>
        <v>0.3969879518072289</v>
      </c>
      <c r="V355" s="32">
        <f t="shared" si="23"/>
        <v>0.65834165834165825</v>
      </c>
      <c r="W355" s="55" t="s">
        <v>159</v>
      </c>
      <c r="X355" s="117" t="s">
        <v>946</v>
      </c>
      <c r="Y355" s="27" t="s">
        <v>153</v>
      </c>
      <c r="Z355" s="27" t="s">
        <v>910</v>
      </c>
      <c r="AA355" s="49" t="s">
        <v>911</v>
      </c>
      <c r="AB355" s="50" t="s">
        <v>912</v>
      </c>
      <c r="AC355" s="50" t="s">
        <v>913</v>
      </c>
      <c r="AD355" s="51" t="s">
        <v>931</v>
      </c>
    </row>
    <row r="356" spans="1:30" x14ac:dyDescent="0.2">
      <c r="A356" s="58" t="s">
        <v>850</v>
      </c>
      <c r="B356" s="20">
        <v>44751</v>
      </c>
      <c r="C356" s="21"/>
      <c r="D356" s="71" t="s">
        <v>947</v>
      </c>
      <c r="E356" s="72" t="s">
        <v>948</v>
      </c>
      <c r="F356" s="23"/>
      <c r="G356" s="123">
        <v>2</v>
      </c>
      <c r="H356" s="52">
        <v>8</v>
      </c>
      <c r="I356" s="52">
        <v>20</v>
      </c>
      <c r="J356" s="25">
        <v>0.39583333333333331</v>
      </c>
      <c r="K356" s="25">
        <v>0.47916666666666669</v>
      </c>
      <c r="L356" s="26"/>
      <c r="M356" s="29"/>
      <c r="N356" s="29" t="s">
        <v>142</v>
      </c>
      <c r="O356" s="29" t="s">
        <v>157</v>
      </c>
      <c r="P356" s="29" t="s">
        <v>180</v>
      </c>
      <c r="Q356" s="30" t="s">
        <v>295</v>
      </c>
      <c r="R356" s="118">
        <v>1290</v>
      </c>
      <c r="S356" s="31">
        <f>R356*AH1</f>
        <v>167.70000000000002</v>
      </c>
      <c r="T356" s="31">
        <v>279</v>
      </c>
      <c r="U356" s="32">
        <f t="shared" si="22"/>
        <v>0.39892473118279564</v>
      </c>
      <c r="V356" s="32">
        <f t="shared" si="23"/>
        <v>0.66368515205724488</v>
      </c>
      <c r="W356" s="55" t="s">
        <v>159</v>
      </c>
      <c r="X356" s="117" t="s">
        <v>949</v>
      </c>
      <c r="Y356" s="27" t="s">
        <v>153</v>
      </c>
      <c r="Z356" s="27" t="s">
        <v>910</v>
      </c>
      <c r="AA356" s="49" t="s">
        <v>911</v>
      </c>
      <c r="AB356" s="50" t="s">
        <v>912</v>
      </c>
      <c r="AC356" s="50" t="s">
        <v>913</v>
      </c>
      <c r="AD356" s="51" t="s">
        <v>931</v>
      </c>
    </row>
    <row r="357" spans="1:30" x14ac:dyDescent="0.2">
      <c r="A357" s="58" t="s">
        <v>850</v>
      </c>
      <c r="B357" s="20">
        <v>44751</v>
      </c>
      <c r="C357" s="21"/>
      <c r="D357" s="71" t="s">
        <v>950</v>
      </c>
      <c r="E357" s="72" t="s">
        <v>951</v>
      </c>
      <c r="F357" s="23"/>
      <c r="G357" s="56">
        <v>0.8</v>
      </c>
      <c r="H357" s="52">
        <v>7</v>
      </c>
      <c r="I357" s="52">
        <v>24</v>
      </c>
      <c r="J357" s="25">
        <v>0.41666666666666669</v>
      </c>
      <c r="K357" s="25">
        <v>0.44791666666666669</v>
      </c>
      <c r="L357" s="26"/>
      <c r="M357" s="29"/>
      <c r="N357" s="29" t="s">
        <v>142</v>
      </c>
      <c r="O357" s="29" t="s">
        <v>157</v>
      </c>
      <c r="P357" s="29" t="s">
        <v>158</v>
      </c>
      <c r="Q357" s="30" t="s">
        <v>952</v>
      </c>
      <c r="R357" s="118">
        <v>1790</v>
      </c>
      <c r="S357" s="31">
        <f>R357*AH1</f>
        <v>232.70000000000002</v>
      </c>
      <c r="T357" s="31">
        <v>389</v>
      </c>
      <c r="U357" s="32">
        <f t="shared" si="22"/>
        <v>0.40179948586118247</v>
      </c>
      <c r="V357" s="32">
        <f t="shared" si="23"/>
        <v>0.67168027503223027</v>
      </c>
      <c r="W357" s="55" t="s">
        <v>159</v>
      </c>
      <c r="X357" s="117" t="s">
        <v>953</v>
      </c>
      <c r="Y357" s="27" t="s">
        <v>153</v>
      </c>
      <c r="Z357" s="27" t="s">
        <v>910</v>
      </c>
      <c r="AA357" s="49" t="s">
        <v>911</v>
      </c>
      <c r="AB357" s="50" t="s">
        <v>912</v>
      </c>
      <c r="AC357" s="50" t="s">
        <v>913</v>
      </c>
      <c r="AD357" s="51" t="s">
        <v>931</v>
      </c>
    </row>
    <row r="358" spans="1:30" x14ac:dyDescent="0.2">
      <c r="A358" s="58" t="s">
        <v>850</v>
      </c>
      <c r="B358" s="20">
        <v>44751</v>
      </c>
      <c r="C358" s="21"/>
      <c r="D358" s="71" t="s">
        <v>954</v>
      </c>
      <c r="E358" s="72" t="s">
        <v>186</v>
      </c>
      <c r="F358" s="23"/>
      <c r="G358" s="56">
        <v>4</v>
      </c>
      <c r="H358" s="52">
        <v>2</v>
      </c>
      <c r="I358" s="52">
        <v>6</v>
      </c>
      <c r="J358" s="25">
        <v>0.375</v>
      </c>
      <c r="K358" s="25">
        <v>0.54166666666666663</v>
      </c>
      <c r="L358" s="26"/>
      <c r="M358" s="29"/>
      <c r="N358" s="29" t="s">
        <v>142</v>
      </c>
      <c r="O358" s="29" t="s">
        <v>157</v>
      </c>
      <c r="P358" s="29" t="s">
        <v>151</v>
      </c>
      <c r="Q358" s="30" t="s">
        <v>187</v>
      </c>
      <c r="R358" s="118">
        <v>11650</v>
      </c>
      <c r="S358" s="31">
        <f>R358*AH1</f>
        <v>1514.5</v>
      </c>
      <c r="T358" s="31">
        <v>2699</v>
      </c>
      <c r="U358" s="32">
        <f t="shared" si="22"/>
        <v>0.43886624675805852</v>
      </c>
      <c r="V358" s="32">
        <f t="shared" si="23"/>
        <v>0.7821063057114559</v>
      </c>
      <c r="W358" s="55" t="s">
        <v>188</v>
      </c>
      <c r="X358" s="117" t="s">
        <v>189</v>
      </c>
      <c r="Y358" s="27" t="s">
        <v>153</v>
      </c>
      <c r="Z358" s="27" t="s">
        <v>910</v>
      </c>
      <c r="AA358" s="49" t="s">
        <v>911</v>
      </c>
      <c r="AB358" s="50" t="s">
        <v>912</v>
      </c>
      <c r="AC358" s="50" t="s">
        <v>913</v>
      </c>
      <c r="AD358" s="51" t="s">
        <v>931</v>
      </c>
    </row>
    <row r="359" spans="1:30" x14ac:dyDescent="0.2">
      <c r="A359" s="58" t="s">
        <v>850</v>
      </c>
      <c r="B359" s="20">
        <v>44751</v>
      </c>
      <c r="C359" s="21"/>
      <c r="D359" s="71" t="s">
        <v>955</v>
      </c>
      <c r="E359" s="72" t="s">
        <v>191</v>
      </c>
      <c r="F359" s="23"/>
      <c r="G359" s="56">
        <v>8</v>
      </c>
      <c r="H359" s="52">
        <v>2</v>
      </c>
      <c r="I359" s="52">
        <v>6</v>
      </c>
      <c r="J359" s="25">
        <v>0.375</v>
      </c>
      <c r="K359" s="25">
        <v>0.70833333333333337</v>
      </c>
      <c r="L359" s="26"/>
      <c r="M359" s="29"/>
      <c r="N359" s="29" t="s">
        <v>142</v>
      </c>
      <c r="O359" s="29" t="s">
        <v>157</v>
      </c>
      <c r="P359" s="29" t="s">
        <v>151</v>
      </c>
      <c r="Q359" s="30" t="s">
        <v>187</v>
      </c>
      <c r="R359" s="118">
        <v>17400</v>
      </c>
      <c r="S359" s="31">
        <f>R359*AH1</f>
        <v>2262</v>
      </c>
      <c r="T359" s="31">
        <v>3999</v>
      </c>
      <c r="U359" s="32">
        <f t="shared" si="22"/>
        <v>0.43435858964741186</v>
      </c>
      <c r="V359" s="32">
        <f t="shared" si="23"/>
        <v>0.76790450928381959</v>
      </c>
      <c r="W359" s="55" t="s">
        <v>188</v>
      </c>
      <c r="X359" s="117" t="s">
        <v>192</v>
      </c>
      <c r="Y359" s="27" t="s">
        <v>153</v>
      </c>
      <c r="Z359" s="27" t="s">
        <v>910</v>
      </c>
      <c r="AA359" s="49" t="s">
        <v>911</v>
      </c>
      <c r="AB359" s="50" t="s">
        <v>912</v>
      </c>
      <c r="AC359" s="50" t="s">
        <v>913</v>
      </c>
      <c r="AD359" s="51" t="s">
        <v>931</v>
      </c>
    </row>
    <row r="360" spans="1:30" ht="17.25" x14ac:dyDescent="0.2">
      <c r="A360" s="58" t="s">
        <v>850</v>
      </c>
      <c r="B360" s="20">
        <v>44752</v>
      </c>
      <c r="C360" s="21">
        <v>44752</v>
      </c>
      <c r="D360" s="71"/>
      <c r="E360" s="28" t="s">
        <v>956</v>
      </c>
      <c r="F360" s="23" t="s">
        <v>276</v>
      </c>
      <c r="G360" s="56"/>
      <c r="H360" s="52"/>
      <c r="I360" s="52"/>
      <c r="J360" s="25"/>
      <c r="K360" s="25"/>
      <c r="L360" s="26">
        <v>0.33333333333333331</v>
      </c>
      <c r="M360" s="29">
        <v>0.83333333333333337</v>
      </c>
      <c r="N360" s="29" t="s">
        <v>142</v>
      </c>
      <c r="O360" s="29"/>
      <c r="P360" s="29"/>
      <c r="Q360" s="30"/>
      <c r="R360" s="73"/>
      <c r="S360" s="31"/>
      <c r="T360" s="31"/>
      <c r="U360" s="32"/>
      <c r="V360" s="32"/>
      <c r="W360" s="55" t="s">
        <v>48</v>
      </c>
      <c r="X360" s="55"/>
      <c r="Y360" s="27" t="s">
        <v>29</v>
      </c>
      <c r="Z360" s="27" t="s">
        <v>910</v>
      </c>
      <c r="AA360" s="49" t="s">
        <v>911</v>
      </c>
      <c r="AB360" s="50" t="s">
        <v>912</v>
      </c>
      <c r="AC360" s="50" t="s">
        <v>913</v>
      </c>
      <c r="AD360" s="51" t="s">
        <v>914</v>
      </c>
    </row>
    <row r="361" spans="1:30" x14ac:dyDescent="0.2">
      <c r="A361" s="58" t="s">
        <v>850</v>
      </c>
      <c r="B361" s="20">
        <v>44752</v>
      </c>
      <c r="C361" s="21"/>
      <c r="D361" s="71" t="s">
        <v>957</v>
      </c>
      <c r="E361" s="72" t="s">
        <v>958</v>
      </c>
      <c r="F361" s="23"/>
      <c r="G361" s="56">
        <v>3</v>
      </c>
      <c r="H361" s="52">
        <v>15</v>
      </c>
      <c r="I361" s="52">
        <v>80</v>
      </c>
      <c r="J361" s="25">
        <v>0.5625</v>
      </c>
      <c r="K361" s="25">
        <v>0.6875</v>
      </c>
      <c r="L361" s="26"/>
      <c r="M361" s="29"/>
      <c r="N361" s="29" t="s">
        <v>142</v>
      </c>
      <c r="O361" s="29" t="s">
        <v>136</v>
      </c>
      <c r="P361" s="29" t="s">
        <v>158</v>
      </c>
      <c r="Q361" s="30" t="s">
        <v>56</v>
      </c>
      <c r="R361" s="118">
        <v>1347</v>
      </c>
      <c r="S361" s="31">
        <f>R361*AH1</f>
        <v>175.11</v>
      </c>
      <c r="T361" s="31">
        <v>289</v>
      </c>
      <c r="U361" s="32">
        <f>((T361-S361)/T361)</f>
        <v>0.39408304498269892</v>
      </c>
      <c r="V361" s="32">
        <f>((T361-S361)/S361)</f>
        <v>0.65039118268516916</v>
      </c>
      <c r="W361" s="55" t="s">
        <v>159</v>
      </c>
      <c r="X361" s="117" t="s">
        <v>959</v>
      </c>
      <c r="Y361" s="27" t="s">
        <v>153</v>
      </c>
      <c r="Z361" s="27" t="s">
        <v>910</v>
      </c>
      <c r="AA361" s="49" t="s">
        <v>911</v>
      </c>
      <c r="AB361" s="50" t="s">
        <v>912</v>
      </c>
      <c r="AC361" s="50" t="s">
        <v>913</v>
      </c>
      <c r="AD361" s="51" t="s">
        <v>960</v>
      </c>
    </row>
    <row r="362" spans="1:30" x14ac:dyDescent="0.2">
      <c r="A362" s="58" t="s">
        <v>850</v>
      </c>
      <c r="B362" s="20">
        <v>44752</v>
      </c>
      <c r="C362" s="21"/>
      <c r="D362" s="71" t="s">
        <v>961</v>
      </c>
      <c r="E362" s="72" t="s">
        <v>962</v>
      </c>
      <c r="F362" s="23"/>
      <c r="G362" s="56">
        <v>2</v>
      </c>
      <c r="H362" s="52">
        <v>10</v>
      </c>
      <c r="I362" s="52">
        <v>50</v>
      </c>
      <c r="J362" s="25">
        <v>0.375</v>
      </c>
      <c r="K362" s="25">
        <v>0.45833333333333331</v>
      </c>
      <c r="L362" s="26"/>
      <c r="M362" s="29"/>
      <c r="N362" s="29" t="s">
        <v>142</v>
      </c>
      <c r="O362" s="29" t="s">
        <v>157</v>
      </c>
      <c r="P362" s="29" t="s">
        <v>180</v>
      </c>
      <c r="Q362" s="30" t="s">
        <v>56</v>
      </c>
      <c r="R362" s="118">
        <v>308</v>
      </c>
      <c r="S362" s="31">
        <f>R362*AH1</f>
        <v>40.04</v>
      </c>
      <c r="T362" s="31">
        <v>79</v>
      </c>
      <c r="U362" s="32">
        <f>((T362-S362)/T362)</f>
        <v>0.49316455696202532</v>
      </c>
      <c r="V362" s="32">
        <f>((T362-S362)/S362)</f>
        <v>0.97302697302697305</v>
      </c>
      <c r="W362" s="55" t="s">
        <v>159</v>
      </c>
      <c r="X362" s="117" t="s">
        <v>963</v>
      </c>
      <c r="Y362" s="27" t="s">
        <v>153</v>
      </c>
      <c r="Z362" s="27" t="s">
        <v>910</v>
      </c>
      <c r="AA362" s="49" t="s">
        <v>911</v>
      </c>
      <c r="AB362" s="50" t="s">
        <v>912</v>
      </c>
      <c r="AC362" s="50" t="s">
        <v>913</v>
      </c>
      <c r="AD362" s="51" t="s">
        <v>914</v>
      </c>
    </row>
    <row r="363" spans="1:30" x14ac:dyDescent="0.2">
      <c r="A363" s="58" t="s">
        <v>850</v>
      </c>
      <c r="B363" s="20">
        <v>44752</v>
      </c>
      <c r="C363" s="21"/>
      <c r="D363" s="71" t="s">
        <v>964</v>
      </c>
      <c r="E363" s="72" t="s">
        <v>965</v>
      </c>
      <c r="F363" s="23"/>
      <c r="G363" s="56">
        <v>3</v>
      </c>
      <c r="H363" s="52">
        <v>10</v>
      </c>
      <c r="I363" s="52">
        <v>20</v>
      </c>
      <c r="J363" s="25">
        <v>0.58333333333333337</v>
      </c>
      <c r="K363" s="25">
        <v>0.70833333333333337</v>
      </c>
      <c r="L363" s="26"/>
      <c r="M363" s="29"/>
      <c r="N363" s="29" t="s">
        <v>142</v>
      </c>
      <c r="O363" s="29" t="s">
        <v>157</v>
      </c>
      <c r="P363" s="29" t="s">
        <v>180</v>
      </c>
      <c r="Q363" s="30" t="s">
        <v>966</v>
      </c>
      <c r="R363" s="118">
        <v>650</v>
      </c>
      <c r="S363" s="31">
        <f>R363*AH1</f>
        <v>84.5</v>
      </c>
      <c r="T363" s="31">
        <v>139</v>
      </c>
      <c r="U363" s="32">
        <f>((T363-S363)/T363)</f>
        <v>0.3920863309352518</v>
      </c>
      <c r="V363" s="32">
        <f>((T363-S363)/S363)</f>
        <v>0.6449704142011834</v>
      </c>
      <c r="W363" s="55" t="s">
        <v>159</v>
      </c>
      <c r="X363" s="117" t="s">
        <v>967</v>
      </c>
      <c r="Y363" s="27" t="s">
        <v>153</v>
      </c>
      <c r="Z363" s="27" t="s">
        <v>910</v>
      </c>
      <c r="AA363" s="49" t="s">
        <v>911</v>
      </c>
      <c r="AB363" s="50" t="s">
        <v>912</v>
      </c>
      <c r="AC363" s="50" t="s">
        <v>913</v>
      </c>
      <c r="AD363" s="51" t="s">
        <v>921</v>
      </c>
    </row>
    <row r="364" spans="1:30" x14ac:dyDescent="0.2">
      <c r="A364" s="58" t="s">
        <v>850</v>
      </c>
      <c r="B364" s="20">
        <v>44752</v>
      </c>
      <c r="C364" s="21"/>
      <c r="D364" s="71" t="s">
        <v>968</v>
      </c>
      <c r="E364" s="72" t="s">
        <v>186</v>
      </c>
      <c r="F364" s="23"/>
      <c r="G364" s="56">
        <v>4</v>
      </c>
      <c r="H364" s="52">
        <v>2</v>
      </c>
      <c r="I364" s="52">
        <v>6</v>
      </c>
      <c r="J364" s="25">
        <v>0.375</v>
      </c>
      <c r="K364" s="25">
        <v>0.54166666666666663</v>
      </c>
      <c r="L364" s="26"/>
      <c r="M364" s="29"/>
      <c r="N364" s="29" t="s">
        <v>142</v>
      </c>
      <c r="O364" s="29" t="s">
        <v>157</v>
      </c>
      <c r="P364" s="29" t="s">
        <v>151</v>
      </c>
      <c r="Q364" s="30" t="s">
        <v>187</v>
      </c>
      <c r="R364" s="118">
        <v>11650</v>
      </c>
      <c r="S364" s="31">
        <f>R364*AH1</f>
        <v>1514.5</v>
      </c>
      <c r="T364" s="31">
        <v>2699</v>
      </c>
      <c r="U364" s="32">
        <f>((T364-S364)/T364)</f>
        <v>0.43886624675805852</v>
      </c>
      <c r="V364" s="32">
        <f>((T364-S364)/S364)</f>
        <v>0.7821063057114559</v>
      </c>
      <c r="W364" s="55" t="s">
        <v>188</v>
      </c>
      <c r="X364" s="117" t="s">
        <v>189</v>
      </c>
      <c r="Y364" s="27" t="s">
        <v>153</v>
      </c>
      <c r="Z364" s="27" t="s">
        <v>910</v>
      </c>
      <c r="AA364" s="49" t="s">
        <v>911</v>
      </c>
      <c r="AB364" s="50" t="s">
        <v>912</v>
      </c>
      <c r="AC364" s="50" t="s">
        <v>913</v>
      </c>
      <c r="AD364" s="51" t="s">
        <v>929</v>
      </c>
    </row>
    <row r="365" spans="1:30" x14ac:dyDescent="0.2">
      <c r="A365" s="58" t="s">
        <v>850</v>
      </c>
      <c r="B365" s="20">
        <v>44752</v>
      </c>
      <c r="C365" s="21"/>
      <c r="D365" s="71" t="s">
        <v>969</v>
      </c>
      <c r="E365" s="72" t="s">
        <v>191</v>
      </c>
      <c r="F365" s="23"/>
      <c r="G365" s="56">
        <v>8</v>
      </c>
      <c r="H365" s="52">
        <v>2</v>
      </c>
      <c r="I365" s="52">
        <v>6</v>
      </c>
      <c r="J365" s="25">
        <v>0.375</v>
      </c>
      <c r="K365" s="25">
        <v>0.70833333333333337</v>
      </c>
      <c r="L365" s="26"/>
      <c r="M365" s="29"/>
      <c r="N365" s="29" t="s">
        <v>142</v>
      </c>
      <c r="O365" s="29" t="s">
        <v>157</v>
      </c>
      <c r="P365" s="29" t="s">
        <v>151</v>
      </c>
      <c r="Q365" s="30" t="s">
        <v>187</v>
      </c>
      <c r="R365" s="118">
        <v>17400</v>
      </c>
      <c r="S365" s="31">
        <f>R365*AH1</f>
        <v>2262</v>
      </c>
      <c r="T365" s="31">
        <v>3999</v>
      </c>
      <c r="U365" s="32">
        <f>((T365-S365)/T365)</f>
        <v>0.43435858964741186</v>
      </c>
      <c r="V365" s="32">
        <f>((T365-S365)/S365)</f>
        <v>0.76790450928381959</v>
      </c>
      <c r="W365" s="55" t="s">
        <v>188</v>
      </c>
      <c r="X365" s="117" t="s">
        <v>192</v>
      </c>
      <c r="Y365" s="27" t="s">
        <v>153</v>
      </c>
      <c r="Z365" s="27" t="s">
        <v>910</v>
      </c>
      <c r="AA365" s="49" t="s">
        <v>911</v>
      </c>
      <c r="AB365" s="50" t="s">
        <v>912</v>
      </c>
      <c r="AC365" s="50" t="s">
        <v>913</v>
      </c>
      <c r="AD365" s="51" t="s">
        <v>931</v>
      </c>
    </row>
    <row r="366" spans="1:30" ht="17.25" x14ac:dyDescent="0.2">
      <c r="A366" s="58" t="s">
        <v>850</v>
      </c>
      <c r="B366" s="20">
        <v>44753</v>
      </c>
      <c r="C366" s="21">
        <v>44753</v>
      </c>
      <c r="D366" s="71"/>
      <c r="E366" s="28" t="s">
        <v>970</v>
      </c>
      <c r="F366" s="23" t="s">
        <v>33</v>
      </c>
      <c r="G366" s="56"/>
      <c r="H366" s="52"/>
      <c r="I366" s="52"/>
      <c r="J366" s="25"/>
      <c r="K366" s="25"/>
      <c r="L366" s="26">
        <v>0.375</v>
      </c>
      <c r="M366" s="29">
        <v>0.91666666666666663</v>
      </c>
      <c r="N366" s="29" t="s">
        <v>142</v>
      </c>
      <c r="O366" s="29"/>
      <c r="P366" s="29"/>
      <c r="Q366" s="30"/>
      <c r="R366" s="73"/>
      <c r="S366" s="31"/>
      <c r="T366" s="31"/>
      <c r="U366" s="32"/>
      <c r="V366" s="32"/>
      <c r="W366" s="55" t="s">
        <v>48</v>
      </c>
      <c r="X366" s="55"/>
      <c r="Y366" s="27" t="s">
        <v>29</v>
      </c>
      <c r="Z366" s="27" t="s">
        <v>910</v>
      </c>
      <c r="AA366" s="49" t="s">
        <v>911</v>
      </c>
      <c r="AB366" s="50" t="s">
        <v>912</v>
      </c>
      <c r="AC366" s="50" t="s">
        <v>913</v>
      </c>
      <c r="AD366" s="51" t="s">
        <v>914</v>
      </c>
    </row>
    <row r="367" spans="1:30" x14ac:dyDescent="0.2">
      <c r="A367" s="58" t="s">
        <v>850</v>
      </c>
      <c r="B367" s="20">
        <v>44753</v>
      </c>
      <c r="C367" s="21"/>
      <c r="D367" s="71" t="s">
        <v>971</v>
      </c>
      <c r="E367" s="72" t="s">
        <v>972</v>
      </c>
      <c r="F367" s="23"/>
      <c r="G367" s="56">
        <v>2.5</v>
      </c>
      <c r="H367" s="52">
        <v>15</v>
      </c>
      <c r="I367" s="52">
        <v>160</v>
      </c>
      <c r="J367" s="25"/>
      <c r="K367" s="25"/>
      <c r="L367" s="26"/>
      <c r="M367" s="29"/>
      <c r="N367" s="29" t="s">
        <v>142</v>
      </c>
      <c r="O367" s="29" t="s">
        <v>157</v>
      </c>
      <c r="P367" s="29" t="s">
        <v>151</v>
      </c>
      <c r="Q367" s="30" t="s">
        <v>56</v>
      </c>
      <c r="R367" s="118">
        <v>1027</v>
      </c>
      <c r="S367" s="31">
        <f>R367*AH1</f>
        <v>133.51</v>
      </c>
      <c r="T367" s="31">
        <v>219</v>
      </c>
      <c r="U367" s="32">
        <f>((T367-S367)/T367)</f>
        <v>0.39036529680365301</v>
      </c>
      <c r="V367" s="32">
        <f>((T367-S367)/S367)</f>
        <v>0.64032656729832982</v>
      </c>
      <c r="W367" s="55" t="s">
        <v>159</v>
      </c>
      <c r="X367" s="117" t="s">
        <v>973</v>
      </c>
      <c r="Y367" s="27" t="s">
        <v>153</v>
      </c>
      <c r="Z367" s="27" t="s">
        <v>910</v>
      </c>
      <c r="AA367" s="49" t="s">
        <v>911</v>
      </c>
      <c r="AB367" s="50" t="s">
        <v>912</v>
      </c>
      <c r="AC367" s="50" t="s">
        <v>913</v>
      </c>
      <c r="AD367" s="51" t="s">
        <v>931</v>
      </c>
    </row>
    <row r="368" spans="1:30" x14ac:dyDescent="0.2">
      <c r="A368" s="58" t="s">
        <v>850</v>
      </c>
      <c r="B368" s="20">
        <v>44753</v>
      </c>
      <c r="C368" s="21"/>
      <c r="D368" s="71" t="s">
        <v>974</v>
      </c>
      <c r="E368" s="72" t="s">
        <v>975</v>
      </c>
      <c r="F368" s="23"/>
      <c r="G368" s="56">
        <v>3</v>
      </c>
      <c r="H368" s="52">
        <v>15</v>
      </c>
      <c r="I368" s="52">
        <v>80</v>
      </c>
      <c r="J368" s="25"/>
      <c r="K368" s="25"/>
      <c r="L368" s="26"/>
      <c r="M368" s="29"/>
      <c r="N368" s="29" t="s">
        <v>142</v>
      </c>
      <c r="O368" s="29" t="s">
        <v>157</v>
      </c>
      <c r="P368" s="29" t="s">
        <v>151</v>
      </c>
      <c r="Q368" s="30" t="s">
        <v>56</v>
      </c>
      <c r="R368" s="118">
        <v>1177</v>
      </c>
      <c r="S368" s="31">
        <f>R368*AH1</f>
        <v>153.01000000000002</v>
      </c>
      <c r="T368" s="31">
        <v>259</v>
      </c>
      <c r="U368" s="32">
        <f>((T368-S368)/T368)</f>
        <v>0.40922779922779917</v>
      </c>
      <c r="V368" s="32">
        <f>((T368-S368)/S368)</f>
        <v>0.69269982354094484</v>
      </c>
      <c r="W368" s="55" t="s">
        <v>159</v>
      </c>
      <c r="X368" s="117" t="s">
        <v>976</v>
      </c>
      <c r="Y368" s="27" t="s">
        <v>153</v>
      </c>
      <c r="Z368" s="27" t="s">
        <v>910</v>
      </c>
      <c r="AA368" s="49" t="s">
        <v>911</v>
      </c>
      <c r="AB368" s="50" t="s">
        <v>912</v>
      </c>
      <c r="AC368" s="50" t="s">
        <v>913</v>
      </c>
      <c r="AD368" s="51" t="s">
        <v>931</v>
      </c>
    </row>
    <row r="369" spans="1:30" x14ac:dyDescent="0.2">
      <c r="A369" s="58" t="s">
        <v>850</v>
      </c>
      <c r="B369" s="20">
        <v>44753</v>
      </c>
      <c r="C369" s="21"/>
      <c r="D369" s="71" t="s">
        <v>977</v>
      </c>
      <c r="E369" s="72" t="s">
        <v>978</v>
      </c>
      <c r="F369" s="23"/>
      <c r="G369" s="56">
        <v>4</v>
      </c>
      <c r="H369" s="52">
        <v>15</v>
      </c>
      <c r="I369" s="52">
        <v>40</v>
      </c>
      <c r="J369" s="25"/>
      <c r="K369" s="25"/>
      <c r="L369" s="26"/>
      <c r="M369" s="29"/>
      <c r="N369" s="29" t="s">
        <v>142</v>
      </c>
      <c r="O369" s="29" t="s">
        <v>157</v>
      </c>
      <c r="P369" s="29" t="s">
        <v>180</v>
      </c>
      <c r="Q369" s="30" t="s">
        <v>56</v>
      </c>
      <c r="R369" s="118">
        <v>1864</v>
      </c>
      <c r="S369" s="31">
        <f>R369*AH1</f>
        <v>242.32000000000002</v>
      </c>
      <c r="T369" s="31">
        <v>399</v>
      </c>
      <c r="U369" s="32">
        <f>((T369-S369)/T369)</f>
        <v>0.39268170426065158</v>
      </c>
      <c r="V369" s="32">
        <f>((T369-S369)/S369)</f>
        <v>0.64658303070320222</v>
      </c>
      <c r="W369" s="55" t="s">
        <v>159</v>
      </c>
      <c r="X369" s="117" t="s">
        <v>979</v>
      </c>
      <c r="Y369" s="27" t="s">
        <v>153</v>
      </c>
      <c r="Z369" s="27" t="s">
        <v>910</v>
      </c>
      <c r="AA369" s="49" t="s">
        <v>911</v>
      </c>
      <c r="AB369" s="50" t="s">
        <v>912</v>
      </c>
      <c r="AC369" s="50" t="s">
        <v>913</v>
      </c>
      <c r="AD369" s="51" t="s">
        <v>931</v>
      </c>
    </row>
    <row r="370" spans="1:30" x14ac:dyDescent="0.2">
      <c r="A370" s="58" t="s">
        <v>850</v>
      </c>
      <c r="B370" s="20">
        <v>44753</v>
      </c>
      <c r="C370" s="21"/>
      <c r="D370" s="71" t="s">
        <v>980</v>
      </c>
      <c r="E370" s="72" t="s">
        <v>186</v>
      </c>
      <c r="F370" s="23"/>
      <c r="G370" s="56">
        <v>4</v>
      </c>
      <c r="H370" s="52">
        <v>2</v>
      </c>
      <c r="I370" s="52">
        <v>6</v>
      </c>
      <c r="J370" s="25">
        <v>0.375</v>
      </c>
      <c r="K370" s="25">
        <v>0.54166666666666663</v>
      </c>
      <c r="L370" s="26"/>
      <c r="M370" s="29"/>
      <c r="N370" s="29" t="s">
        <v>142</v>
      </c>
      <c r="O370" s="29" t="s">
        <v>157</v>
      </c>
      <c r="P370" s="29" t="s">
        <v>151</v>
      </c>
      <c r="Q370" s="30" t="s">
        <v>187</v>
      </c>
      <c r="R370" s="118">
        <v>9100</v>
      </c>
      <c r="S370" s="31">
        <f>R370*AH1</f>
        <v>1183</v>
      </c>
      <c r="T370" s="31">
        <v>2099</v>
      </c>
      <c r="U370" s="32">
        <f>((T370-S370)/T370)</f>
        <v>0.43639828489757027</v>
      </c>
      <c r="V370" s="32">
        <f>((T370-S370)/S370)</f>
        <v>0.77430262045646658</v>
      </c>
      <c r="W370" s="55" t="s">
        <v>188</v>
      </c>
      <c r="X370" s="117" t="s">
        <v>189</v>
      </c>
      <c r="Y370" s="27" t="s">
        <v>153</v>
      </c>
      <c r="Z370" s="27" t="s">
        <v>910</v>
      </c>
      <c r="AA370" s="49" t="s">
        <v>911</v>
      </c>
      <c r="AB370" s="50" t="s">
        <v>912</v>
      </c>
      <c r="AC370" s="50" t="s">
        <v>913</v>
      </c>
      <c r="AD370" s="51" t="s">
        <v>929</v>
      </c>
    </row>
    <row r="371" spans="1:30" x14ac:dyDescent="0.2">
      <c r="A371" s="58" t="s">
        <v>850</v>
      </c>
      <c r="B371" s="20">
        <v>44753</v>
      </c>
      <c r="C371" s="21"/>
      <c r="D371" s="71" t="s">
        <v>981</v>
      </c>
      <c r="E371" s="72" t="s">
        <v>191</v>
      </c>
      <c r="F371" s="23"/>
      <c r="G371" s="56">
        <v>8</v>
      </c>
      <c r="H371" s="52">
        <v>2</v>
      </c>
      <c r="I371" s="52">
        <v>6</v>
      </c>
      <c r="J371" s="25">
        <v>0.375</v>
      </c>
      <c r="K371" s="25">
        <v>0.70833333333333337</v>
      </c>
      <c r="L371" s="26"/>
      <c r="M371" s="29"/>
      <c r="N371" s="29" t="s">
        <v>142</v>
      </c>
      <c r="O371" s="29" t="s">
        <v>157</v>
      </c>
      <c r="P371" s="29" t="s">
        <v>151</v>
      </c>
      <c r="Q371" s="30" t="s">
        <v>187</v>
      </c>
      <c r="R371" s="118">
        <v>16000</v>
      </c>
      <c r="S371" s="31">
        <f>R371*AH1</f>
        <v>2080</v>
      </c>
      <c r="T371" s="31">
        <v>3699</v>
      </c>
      <c r="U371" s="32">
        <f>((T371-S371)/T371)</f>
        <v>0.4376858610435253</v>
      </c>
      <c r="V371" s="32">
        <f>((T371-S371)/S371)</f>
        <v>0.77836538461538463</v>
      </c>
      <c r="W371" s="55" t="s">
        <v>188</v>
      </c>
      <c r="X371" s="117" t="s">
        <v>192</v>
      </c>
      <c r="Y371" s="27" t="s">
        <v>153</v>
      </c>
      <c r="Z371" s="27" t="s">
        <v>910</v>
      </c>
      <c r="AA371" s="49" t="s">
        <v>911</v>
      </c>
      <c r="AB371" s="50" t="s">
        <v>912</v>
      </c>
      <c r="AC371" s="50" t="s">
        <v>913</v>
      </c>
      <c r="AD371" s="51" t="s">
        <v>931</v>
      </c>
    </row>
    <row r="372" spans="1:30" ht="17.25" x14ac:dyDescent="0.2">
      <c r="A372" s="58" t="s">
        <v>850</v>
      </c>
      <c r="B372" s="20">
        <v>44754</v>
      </c>
      <c r="C372" s="21">
        <v>44754</v>
      </c>
      <c r="D372" s="71"/>
      <c r="E372" s="28" t="s">
        <v>982</v>
      </c>
      <c r="F372" s="23" t="s">
        <v>33</v>
      </c>
      <c r="G372" s="56"/>
      <c r="H372" s="52"/>
      <c r="I372" s="52"/>
      <c r="J372" s="25"/>
      <c r="K372" s="25"/>
      <c r="L372" s="26">
        <v>0.33333333333333331</v>
      </c>
      <c r="M372" s="29">
        <v>0.625</v>
      </c>
      <c r="N372" s="29" t="s">
        <v>142</v>
      </c>
      <c r="O372" s="29"/>
      <c r="P372" s="29"/>
      <c r="Q372" s="30"/>
      <c r="R372" s="73"/>
      <c r="S372" s="31"/>
      <c r="T372" s="31"/>
      <c r="U372" s="32"/>
      <c r="V372" s="32"/>
      <c r="W372" s="55" t="s">
        <v>48</v>
      </c>
      <c r="X372" s="55"/>
      <c r="Y372" s="27" t="s">
        <v>29</v>
      </c>
      <c r="Z372" s="27" t="s">
        <v>910</v>
      </c>
      <c r="AA372" s="49" t="s">
        <v>911</v>
      </c>
      <c r="AB372" s="50" t="s">
        <v>912</v>
      </c>
      <c r="AC372" s="50" t="s">
        <v>913</v>
      </c>
      <c r="AD372" s="51" t="s">
        <v>914</v>
      </c>
    </row>
    <row r="373" spans="1:30" x14ac:dyDescent="0.2">
      <c r="A373" s="58" t="s">
        <v>850</v>
      </c>
      <c r="B373" s="20">
        <v>44754</v>
      </c>
      <c r="C373" s="21"/>
      <c r="D373" s="71" t="s">
        <v>983</v>
      </c>
      <c r="E373" s="72" t="s">
        <v>984</v>
      </c>
      <c r="F373" s="23"/>
      <c r="G373" s="56">
        <v>3</v>
      </c>
      <c r="H373" s="52">
        <v>15</v>
      </c>
      <c r="I373" s="52">
        <v>160</v>
      </c>
      <c r="J373" s="25">
        <v>0.375</v>
      </c>
      <c r="K373" s="25">
        <v>0.5</v>
      </c>
      <c r="L373" s="26"/>
      <c r="M373" s="29"/>
      <c r="N373" s="29" t="s">
        <v>142</v>
      </c>
      <c r="O373" s="29" t="s">
        <v>157</v>
      </c>
      <c r="P373" s="29" t="s">
        <v>151</v>
      </c>
      <c r="Q373" s="30" t="s">
        <v>46</v>
      </c>
      <c r="R373" s="118">
        <v>755</v>
      </c>
      <c r="S373" s="31">
        <f>R373*AH1</f>
        <v>98.15</v>
      </c>
      <c r="T373" s="31">
        <v>169</v>
      </c>
      <c r="U373" s="32">
        <f>((T373-S373)/T373)</f>
        <v>0.41923076923076918</v>
      </c>
      <c r="V373" s="32">
        <f>((T373-S373)/S373)</f>
        <v>0.7218543046357615</v>
      </c>
      <c r="W373" s="55" t="s">
        <v>159</v>
      </c>
      <c r="X373" s="117" t="s">
        <v>985</v>
      </c>
      <c r="Y373" s="27" t="s">
        <v>153</v>
      </c>
      <c r="Z373" s="27" t="s">
        <v>910</v>
      </c>
      <c r="AA373" s="49" t="s">
        <v>911</v>
      </c>
      <c r="AB373" s="50" t="s">
        <v>912</v>
      </c>
      <c r="AC373" s="50" t="s">
        <v>913</v>
      </c>
      <c r="AD373" s="51" t="s">
        <v>914</v>
      </c>
    </row>
    <row r="374" spans="1:30" x14ac:dyDescent="0.2">
      <c r="A374" s="58" t="s">
        <v>850</v>
      </c>
      <c r="B374" s="20">
        <v>44754</v>
      </c>
      <c r="C374" s="21"/>
      <c r="D374" s="71" t="s">
        <v>986</v>
      </c>
      <c r="E374" s="72" t="s">
        <v>987</v>
      </c>
      <c r="F374" s="23"/>
      <c r="G374" s="56">
        <v>3.5</v>
      </c>
      <c r="H374" s="52">
        <v>10</v>
      </c>
      <c r="I374" s="52">
        <v>40</v>
      </c>
      <c r="J374" s="25">
        <v>0.36458333333333331</v>
      </c>
      <c r="K374" s="25">
        <v>0.51041666666666663</v>
      </c>
      <c r="L374" s="26"/>
      <c r="M374" s="29"/>
      <c r="N374" s="29" t="s">
        <v>142</v>
      </c>
      <c r="O374" s="29" t="s">
        <v>136</v>
      </c>
      <c r="P374" s="29" t="s">
        <v>180</v>
      </c>
      <c r="Q374" s="30" t="s">
        <v>56</v>
      </c>
      <c r="R374" s="118">
        <v>909</v>
      </c>
      <c r="S374" s="31">
        <f>R374*AH1</f>
        <v>118.17</v>
      </c>
      <c r="T374" s="31">
        <v>199</v>
      </c>
      <c r="U374" s="32">
        <f>((T374-S374)/T374)</f>
        <v>0.40618090452261307</v>
      </c>
      <c r="V374" s="32">
        <f>((T374-S374)/S374)</f>
        <v>0.68401455530168398</v>
      </c>
      <c r="W374" s="55" t="s">
        <v>159</v>
      </c>
      <c r="X374" s="117" t="s">
        <v>988</v>
      </c>
      <c r="Y374" s="27" t="s">
        <v>153</v>
      </c>
      <c r="Z374" s="27" t="s">
        <v>910</v>
      </c>
      <c r="AA374" s="49" t="s">
        <v>911</v>
      </c>
      <c r="AB374" s="50" t="s">
        <v>912</v>
      </c>
      <c r="AC374" s="50" t="s">
        <v>913</v>
      </c>
      <c r="AD374" s="51" t="s">
        <v>921</v>
      </c>
    </row>
    <row r="375" spans="1:30" x14ac:dyDescent="0.2">
      <c r="A375" s="58" t="s">
        <v>850</v>
      </c>
      <c r="B375" s="20">
        <v>44754</v>
      </c>
      <c r="C375" s="21"/>
      <c r="D375" s="71" t="s">
        <v>989</v>
      </c>
      <c r="E375" s="72" t="s">
        <v>186</v>
      </c>
      <c r="F375" s="23"/>
      <c r="G375" s="56">
        <v>4</v>
      </c>
      <c r="H375" s="52">
        <v>2</v>
      </c>
      <c r="I375" s="52">
        <v>6</v>
      </c>
      <c r="J375" s="25">
        <v>0.375</v>
      </c>
      <c r="K375" s="25">
        <v>0.54166666666666663</v>
      </c>
      <c r="L375" s="26"/>
      <c r="M375" s="29"/>
      <c r="N375" s="29" t="s">
        <v>142</v>
      </c>
      <c r="O375" s="29" t="s">
        <v>157</v>
      </c>
      <c r="P375" s="29" t="s">
        <v>151</v>
      </c>
      <c r="Q375" s="30" t="s">
        <v>187</v>
      </c>
      <c r="R375" s="118">
        <v>8950</v>
      </c>
      <c r="S375" s="31">
        <f>R375*AH1</f>
        <v>1163.5</v>
      </c>
      <c r="T375" s="31">
        <v>2099</v>
      </c>
      <c r="U375" s="32">
        <f>((T375-S375)/T375)</f>
        <v>0.44568842305859935</v>
      </c>
      <c r="V375" s="32">
        <f>((T375-S375)/S375)</f>
        <v>0.80403953588311128</v>
      </c>
      <c r="W375" s="55" t="s">
        <v>188</v>
      </c>
      <c r="X375" s="117" t="s">
        <v>189</v>
      </c>
      <c r="Y375" s="27" t="s">
        <v>153</v>
      </c>
      <c r="Z375" s="27" t="s">
        <v>910</v>
      </c>
      <c r="AA375" s="49" t="s">
        <v>911</v>
      </c>
      <c r="AB375" s="50" t="s">
        <v>912</v>
      </c>
      <c r="AC375" s="50" t="s">
        <v>913</v>
      </c>
      <c r="AD375" s="51" t="s">
        <v>929</v>
      </c>
    </row>
    <row r="376" spans="1:30" x14ac:dyDescent="0.2">
      <c r="A376" s="58" t="s">
        <v>850</v>
      </c>
      <c r="B376" s="20">
        <v>44754</v>
      </c>
      <c r="C376" s="21"/>
      <c r="D376" s="71" t="s">
        <v>990</v>
      </c>
      <c r="E376" s="72" t="s">
        <v>191</v>
      </c>
      <c r="F376" s="23"/>
      <c r="G376" s="56">
        <v>8</v>
      </c>
      <c r="H376" s="52">
        <v>2</v>
      </c>
      <c r="I376" s="52">
        <v>6</v>
      </c>
      <c r="J376" s="25">
        <v>0.375</v>
      </c>
      <c r="K376" s="25">
        <v>0.70833333333333337</v>
      </c>
      <c r="L376" s="26"/>
      <c r="M376" s="29"/>
      <c r="N376" s="29" t="s">
        <v>142</v>
      </c>
      <c r="O376" s="29" t="s">
        <v>157</v>
      </c>
      <c r="P376" s="29" t="s">
        <v>151</v>
      </c>
      <c r="Q376" s="30" t="s">
        <v>187</v>
      </c>
      <c r="R376" s="118">
        <v>14850</v>
      </c>
      <c r="S376" s="31">
        <f>R376*AH1</f>
        <v>1930.5</v>
      </c>
      <c r="T376" s="31">
        <v>3499</v>
      </c>
      <c r="U376" s="32">
        <f>((T376-S376)/T376)</f>
        <v>0.44827093455272937</v>
      </c>
      <c r="V376" s="32">
        <f>((T376-S376)/S376)</f>
        <v>0.81248381248381252</v>
      </c>
      <c r="W376" s="55" t="s">
        <v>188</v>
      </c>
      <c r="X376" s="117" t="s">
        <v>192</v>
      </c>
      <c r="Y376" s="27" t="s">
        <v>153</v>
      </c>
      <c r="Z376" s="27" t="s">
        <v>910</v>
      </c>
      <c r="AA376" s="49" t="s">
        <v>911</v>
      </c>
      <c r="AB376" s="50" t="s">
        <v>912</v>
      </c>
      <c r="AC376" s="50" t="s">
        <v>913</v>
      </c>
      <c r="AD376" s="51" t="s">
        <v>931</v>
      </c>
    </row>
    <row r="377" spans="1:30" ht="17.25" x14ac:dyDescent="0.2">
      <c r="A377" s="58" t="s">
        <v>850</v>
      </c>
      <c r="B377" s="20">
        <v>44755</v>
      </c>
      <c r="C377" s="21">
        <v>44755</v>
      </c>
      <c r="D377" s="71"/>
      <c r="E377" s="28" t="s">
        <v>991</v>
      </c>
      <c r="F377" s="23" t="s">
        <v>992</v>
      </c>
      <c r="G377" s="56"/>
      <c r="H377" s="52"/>
      <c r="I377" s="52"/>
      <c r="J377" s="25"/>
      <c r="K377" s="25"/>
      <c r="L377" s="26">
        <v>0.29166666666666669</v>
      </c>
      <c r="M377" s="29">
        <v>0.29166666666666669</v>
      </c>
      <c r="N377" s="29" t="s">
        <v>142</v>
      </c>
      <c r="O377" s="29"/>
      <c r="P377" s="29"/>
      <c r="Q377" s="30"/>
      <c r="R377" s="73"/>
      <c r="S377" s="31"/>
      <c r="T377" s="31"/>
      <c r="U377" s="32"/>
      <c r="V377" s="32"/>
      <c r="W377" s="55" t="s">
        <v>195</v>
      </c>
      <c r="X377" s="55"/>
      <c r="Y377" s="27"/>
      <c r="Z377" s="27"/>
      <c r="AA377" s="49"/>
      <c r="AB377" s="50"/>
      <c r="AC377" s="51"/>
      <c r="AD377" s="51"/>
    </row>
    <row r="378" spans="1:30" ht="17.25" x14ac:dyDescent="0.2">
      <c r="A378" s="58" t="s">
        <v>850</v>
      </c>
      <c r="B378" s="20">
        <v>44755</v>
      </c>
      <c r="C378" s="21">
        <v>44755</v>
      </c>
      <c r="D378" s="71"/>
      <c r="E378" s="28" t="s">
        <v>993</v>
      </c>
      <c r="F378" s="23" t="s">
        <v>39</v>
      </c>
      <c r="G378" s="56"/>
      <c r="H378" s="52"/>
      <c r="I378" s="52"/>
      <c r="J378" s="25"/>
      <c r="K378" s="25"/>
      <c r="L378" s="26">
        <v>0.58333333333333337</v>
      </c>
      <c r="M378" s="29">
        <v>0.91666666666666663</v>
      </c>
      <c r="N378" s="29" t="s">
        <v>142</v>
      </c>
      <c r="O378" s="29"/>
      <c r="P378" s="29"/>
      <c r="Q378" s="30"/>
      <c r="R378" s="73"/>
      <c r="S378" s="31"/>
      <c r="T378" s="31"/>
      <c r="U378" s="32"/>
      <c r="V378" s="32"/>
      <c r="W378" s="55" t="s">
        <v>48</v>
      </c>
      <c r="X378" s="55"/>
      <c r="Y378" s="27" t="s">
        <v>29</v>
      </c>
      <c r="Z378" s="27" t="s">
        <v>910</v>
      </c>
      <c r="AA378" s="49" t="s">
        <v>911</v>
      </c>
      <c r="AB378" s="50" t="s">
        <v>912</v>
      </c>
      <c r="AC378" s="50" t="s">
        <v>913</v>
      </c>
      <c r="AD378" s="51" t="s">
        <v>914</v>
      </c>
    </row>
    <row r="379" spans="1:30" x14ac:dyDescent="0.2">
      <c r="A379" s="58" t="s">
        <v>850</v>
      </c>
      <c r="B379" s="20">
        <v>44755</v>
      </c>
      <c r="C379" s="21"/>
      <c r="D379" s="71" t="s">
        <v>994</v>
      </c>
      <c r="E379" s="72" t="s">
        <v>995</v>
      </c>
      <c r="F379" s="23"/>
      <c r="G379" s="56">
        <v>4.5</v>
      </c>
      <c r="H379" s="52">
        <v>15</v>
      </c>
      <c r="I379" s="52">
        <v>80</v>
      </c>
      <c r="J379" s="25"/>
      <c r="K379" s="25"/>
      <c r="L379" s="26"/>
      <c r="M379" s="29"/>
      <c r="N379" s="29" t="s">
        <v>142</v>
      </c>
      <c r="O379" s="29" t="s">
        <v>157</v>
      </c>
      <c r="P379" s="29" t="s">
        <v>151</v>
      </c>
      <c r="Q379" s="30" t="s">
        <v>56</v>
      </c>
      <c r="R379" s="118">
        <v>1714</v>
      </c>
      <c r="S379" s="31">
        <f>R379*AH1</f>
        <v>222.82000000000002</v>
      </c>
      <c r="T379" s="31">
        <v>369</v>
      </c>
      <c r="U379" s="32">
        <f>((T379-S379)/T379)</f>
        <v>0.39615176151761511</v>
      </c>
      <c r="V379" s="32">
        <f>((T379-S379)/S379)</f>
        <v>0.65604523830894879</v>
      </c>
      <c r="W379" s="55" t="s">
        <v>159</v>
      </c>
      <c r="X379" s="117" t="s">
        <v>996</v>
      </c>
      <c r="Y379" s="27" t="s">
        <v>153</v>
      </c>
      <c r="Z379" s="27" t="s">
        <v>910</v>
      </c>
      <c r="AA379" s="49" t="s">
        <v>911</v>
      </c>
      <c r="AB379" s="50" t="s">
        <v>912</v>
      </c>
      <c r="AC379" s="50" t="s">
        <v>913</v>
      </c>
      <c r="AD379" s="51" t="s">
        <v>914</v>
      </c>
    </row>
    <row r="380" spans="1:30" x14ac:dyDescent="0.2">
      <c r="A380" s="58" t="s">
        <v>850</v>
      </c>
      <c r="B380" s="20">
        <v>44755</v>
      </c>
      <c r="C380" s="21"/>
      <c r="D380" s="71" t="s">
        <v>997</v>
      </c>
      <c r="E380" s="72" t="s">
        <v>998</v>
      </c>
      <c r="F380" s="23"/>
      <c r="G380" s="56">
        <v>3</v>
      </c>
      <c r="H380" s="52">
        <v>15</v>
      </c>
      <c r="I380" s="52">
        <v>40</v>
      </c>
      <c r="J380" s="25"/>
      <c r="K380" s="25"/>
      <c r="L380" s="26"/>
      <c r="M380" s="29"/>
      <c r="N380" s="29" t="s">
        <v>142</v>
      </c>
      <c r="O380" s="29" t="s">
        <v>136</v>
      </c>
      <c r="P380" s="29" t="s">
        <v>158</v>
      </c>
      <c r="Q380" s="30" t="s">
        <v>56</v>
      </c>
      <c r="R380" s="118">
        <v>1564</v>
      </c>
      <c r="S380" s="31">
        <f>R380*AH1</f>
        <v>203.32</v>
      </c>
      <c r="T380" s="31">
        <v>339</v>
      </c>
      <c r="U380" s="32">
        <f>((T380-S380)/T380)</f>
        <v>0.40023598820058998</v>
      </c>
      <c r="V380" s="32">
        <f>((T380-S380)/S380)</f>
        <v>0.66732244737359836</v>
      </c>
      <c r="W380" s="55" t="s">
        <v>159</v>
      </c>
      <c r="X380" s="117" t="s">
        <v>999</v>
      </c>
      <c r="Y380" s="27" t="s">
        <v>153</v>
      </c>
      <c r="Z380" s="27" t="s">
        <v>910</v>
      </c>
      <c r="AA380" s="49" t="s">
        <v>911</v>
      </c>
      <c r="AB380" s="50" t="s">
        <v>912</v>
      </c>
      <c r="AC380" s="50" t="s">
        <v>913</v>
      </c>
      <c r="AD380" s="51" t="s">
        <v>921</v>
      </c>
    </row>
    <row r="381" spans="1:30" x14ac:dyDescent="0.2">
      <c r="A381" s="58" t="s">
        <v>850</v>
      </c>
      <c r="B381" s="20">
        <v>44755</v>
      </c>
      <c r="C381" s="21"/>
      <c r="D381" s="71" t="s">
        <v>1000</v>
      </c>
      <c r="E381" s="72" t="s">
        <v>186</v>
      </c>
      <c r="F381" s="23"/>
      <c r="G381" s="56">
        <v>4</v>
      </c>
      <c r="H381" s="52">
        <v>2</v>
      </c>
      <c r="I381" s="52">
        <v>6</v>
      </c>
      <c r="J381" s="25">
        <v>0.375</v>
      </c>
      <c r="K381" s="25">
        <v>0.54166666666666663</v>
      </c>
      <c r="L381" s="26"/>
      <c r="M381" s="29"/>
      <c r="N381" s="29" t="s">
        <v>142</v>
      </c>
      <c r="O381" s="29" t="s">
        <v>157</v>
      </c>
      <c r="P381" s="29" t="s">
        <v>151</v>
      </c>
      <c r="Q381" s="30" t="s">
        <v>187</v>
      </c>
      <c r="R381" s="118">
        <v>11950</v>
      </c>
      <c r="S381" s="31">
        <f>R381*AH1</f>
        <v>1553.5</v>
      </c>
      <c r="T381" s="31">
        <v>2799</v>
      </c>
      <c r="U381" s="32">
        <f>((T381-S381)/T381)</f>
        <v>0.44498035012504467</v>
      </c>
      <c r="V381" s="32">
        <f>((T381-S381)/S381)</f>
        <v>0.80173801094303188</v>
      </c>
      <c r="W381" s="55" t="s">
        <v>188</v>
      </c>
      <c r="X381" s="117" t="s">
        <v>189</v>
      </c>
      <c r="Y381" s="27" t="s">
        <v>153</v>
      </c>
      <c r="Z381" s="27" t="s">
        <v>910</v>
      </c>
      <c r="AA381" s="49" t="s">
        <v>911</v>
      </c>
      <c r="AB381" s="50" t="s">
        <v>912</v>
      </c>
      <c r="AC381" s="50" t="s">
        <v>913</v>
      </c>
      <c r="AD381" s="51" t="s">
        <v>929</v>
      </c>
    </row>
    <row r="382" spans="1:30" x14ac:dyDescent="0.2">
      <c r="A382" s="58" t="s">
        <v>850</v>
      </c>
      <c r="B382" s="20">
        <v>44755</v>
      </c>
      <c r="C382" s="21"/>
      <c r="D382" s="71" t="s">
        <v>1001</v>
      </c>
      <c r="E382" s="72" t="s">
        <v>191</v>
      </c>
      <c r="F382" s="23"/>
      <c r="G382" s="56">
        <v>8</v>
      </c>
      <c r="H382" s="52">
        <v>2</v>
      </c>
      <c r="I382" s="52">
        <v>6</v>
      </c>
      <c r="J382" s="25">
        <v>0.375</v>
      </c>
      <c r="K382" s="25">
        <v>0.70833333333333337</v>
      </c>
      <c r="L382" s="26"/>
      <c r="M382" s="29"/>
      <c r="N382" s="29" t="s">
        <v>142</v>
      </c>
      <c r="O382" s="29" t="s">
        <v>157</v>
      </c>
      <c r="P382" s="29" t="s">
        <v>151</v>
      </c>
      <c r="Q382" s="30" t="s">
        <v>187</v>
      </c>
      <c r="R382" s="118">
        <v>21000</v>
      </c>
      <c r="S382" s="31">
        <f>R382*AH1</f>
        <v>2730</v>
      </c>
      <c r="T382" s="31">
        <v>4899</v>
      </c>
      <c r="U382" s="32">
        <f>((T382-S382)/T382)</f>
        <v>0.44274341702388242</v>
      </c>
      <c r="V382" s="32">
        <f>((T382-S382)/S382)</f>
        <v>0.79450549450549446</v>
      </c>
      <c r="W382" s="55" t="s">
        <v>188</v>
      </c>
      <c r="X382" s="117" t="s">
        <v>192</v>
      </c>
      <c r="Y382" s="27" t="s">
        <v>153</v>
      </c>
      <c r="Z382" s="27" t="s">
        <v>910</v>
      </c>
      <c r="AA382" s="49" t="s">
        <v>911</v>
      </c>
      <c r="AB382" s="50" t="s">
        <v>912</v>
      </c>
      <c r="AC382" s="50" t="s">
        <v>913</v>
      </c>
      <c r="AD382" s="51" t="s">
        <v>931</v>
      </c>
    </row>
    <row r="383" spans="1:30" ht="17.25" x14ac:dyDescent="0.2">
      <c r="A383" s="58" t="s">
        <v>850</v>
      </c>
      <c r="B383" s="20">
        <v>44756</v>
      </c>
      <c r="C383" s="21">
        <v>44756</v>
      </c>
      <c r="D383" s="71"/>
      <c r="E383" s="28" t="s">
        <v>1002</v>
      </c>
      <c r="F383" s="23" t="s">
        <v>992</v>
      </c>
      <c r="G383" s="56"/>
      <c r="H383" s="52"/>
      <c r="I383" s="52"/>
      <c r="J383" s="25"/>
      <c r="K383" s="25"/>
      <c r="L383" s="26">
        <v>0.95833333333333337</v>
      </c>
      <c r="M383" s="29">
        <v>0.54097222222222219</v>
      </c>
      <c r="N383" s="29" t="s">
        <v>142</v>
      </c>
      <c r="O383" s="29"/>
      <c r="P383" s="29"/>
      <c r="Q383" s="30"/>
      <c r="R383" s="73"/>
      <c r="S383" s="31"/>
      <c r="T383" s="31"/>
      <c r="U383" s="32"/>
      <c r="V383" s="32"/>
      <c r="W383" s="55" t="s">
        <v>195</v>
      </c>
      <c r="X383" s="55"/>
      <c r="Y383" s="27"/>
      <c r="Z383" s="27"/>
      <c r="AA383" s="49"/>
      <c r="AB383" s="50"/>
      <c r="AC383" s="51"/>
      <c r="AD383" s="51"/>
    </row>
    <row r="384" spans="1:30" ht="17.25" x14ac:dyDescent="0.2">
      <c r="A384" s="58" t="s">
        <v>850</v>
      </c>
      <c r="B384" s="20">
        <v>44757</v>
      </c>
      <c r="C384" s="21">
        <v>44757</v>
      </c>
      <c r="D384" s="71"/>
      <c r="E384" s="28" t="s">
        <v>1003</v>
      </c>
      <c r="F384" s="23" t="s">
        <v>33</v>
      </c>
      <c r="G384" s="56"/>
      <c r="H384" s="52"/>
      <c r="I384" s="52"/>
      <c r="J384" s="25"/>
      <c r="K384" s="25"/>
      <c r="L384" s="26">
        <v>0.33333333333333331</v>
      </c>
      <c r="M384" s="29">
        <v>0.66666666666666663</v>
      </c>
      <c r="N384" s="29" t="s">
        <v>142</v>
      </c>
      <c r="O384" s="29"/>
      <c r="P384" s="29"/>
      <c r="Q384" s="30"/>
      <c r="R384" s="73"/>
      <c r="S384" s="31"/>
      <c r="T384" s="31"/>
      <c r="U384" s="32"/>
      <c r="V384" s="32"/>
      <c r="W384" s="55" t="s">
        <v>48</v>
      </c>
      <c r="X384" s="55"/>
      <c r="Y384" s="27" t="s">
        <v>29</v>
      </c>
      <c r="Z384" s="27" t="s">
        <v>910</v>
      </c>
      <c r="AA384" s="49" t="s">
        <v>911</v>
      </c>
      <c r="AB384" s="50" t="s">
        <v>912</v>
      </c>
      <c r="AC384" s="50" t="s">
        <v>913</v>
      </c>
      <c r="AD384" s="51" t="s">
        <v>914</v>
      </c>
    </row>
    <row r="385" spans="1:30" x14ac:dyDescent="0.2">
      <c r="A385" s="58" t="s">
        <v>850</v>
      </c>
      <c r="B385" s="20">
        <v>44757</v>
      </c>
      <c r="C385" s="21"/>
      <c r="D385" s="71" t="s">
        <v>1004</v>
      </c>
      <c r="E385" s="72" t="s">
        <v>1005</v>
      </c>
      <c r="F385" s="23"/>
      <c r="G385" s="56">
        <v>3.5</v>
      </c>
      <c r="H385" s="52">
        <v>15</v>
      </c>
      <c r="I385" s="52">
        <v>180</v>
      </c>
      <c r="J385" s="25">
        <v>0.35416666666666669</v>
      </c>
      <c r="K385" s="25">
        <v>0.5</v>
      </c>
      <c r="L385" s="26"/>
      <c r="M385" s="29"/>
      <c r="N385" s="29" t="s">
        <v>142</v>
      </c>
      <c r="O385" s="29" t="s">
        <v>157</v>
      </c>
      <c r="P385" s="29" t="s">
        <v>151</v>
      </c>
      <c r="Q385" s="30" t="s">
        <v>46</v>
      </c>
      <c r="R385" s="118">
        <v>1033</v>
      </c>
      <c r="S385" s="31">
        <f>R385*AH1</f>
        <v>134.29</v>
      </c>
      <c r="T385" s="31">
        <v>229</v>
      </c>
      <c r="U385" s="32">
        <f>((T385-S385)/T385)</f>
        <v>0.41358078602620091</v>
      </c>
      <c r="V385" s="32">
        <f>((T385-S385)/S385)</f>
        <v>0.70526472559386411</v>
      </c>
      <c r="W385" s="55" t="s">
        <v>159</v>
      </c>
      <c r="X385" s="117" t="s">
        <v>1006</v>
      </c>
      <c r="Y385" s="27" t="s">
        <v>153</v>
      </c>
      <c r="Z385" s="27" t="s">
        <v>910</v>
      </c>
      <c r="AA385" s="49" t="s">
        <v>911</v>
      </c>
      <c r="AB385" s="50" t="s">
        <v>912</v>
      </c>
      <c r="AC385" s="50" t="s">
        <v>913</v>
      </c>
      <c r="AD385" s="51" t="s">
        <v>960</v>
      </c>
    </row>
    <row r="386" spans="1:30" x14ac:dyDescent="0.2">
      <c r="A386" s="58" t="s">
        <v>850</v>
      </c>
      <c r="B386" s="20">
        <v>44757</v>
      </c>
      <c r="C386" s="21"/>
      <c r="D386" s="71" t="s">
        <v>1007</v>
      </c>
      <c r="E386" s="72" t="s">
        <v>1008</v>
      </c>
      <c r="F386" s="23"/>
      <c r="G386" s="56">
        <v>2.5</v>
      </c>
      <c r="H386" s="52">
        <v>4</v>
      </c>
      <c r="I386" s="52">
        <v>20</v>
      </c>
      <c r="J386" s="25">
        <v>0.54166666666666663</v>
      </c>
      <c r="K386" s="25">
        <v>0.64583333333333337</v>
      </c>
      <c r="L386" s="26"/>
      <c r="M386" s="29"/>
      <c r="N386" s="29" t="s">
        <v>142</v>
      </c>
      <c r="O386" s="29" t="s">
        <v>157</v>
      </c>
      <c r="P386" s="29" t="s">
        <v>180</v>
      </c>
      <c r="Q386" s="30" t="s">
        <v>176</v>
      </c>
      <c r="R386" s="118">
        <v>1410</v>
      </c>
      <c r="S386" s="31">
        <f>R386*AH1</f>
        <v>183.3</v>
      </c>
      <c r="T386" s="31">
        <v>309</v>
      </c>
      <c r="U386" s="32">
        <f>((T386-S386)/T386)</f>
        <v>0.40679611650485431</v>
      </c>
      <c r="V386" s="32">
        <f>((T386-S386)/S386)</f>
        <v>0.68576104746317501</v>
      </c>
      <c r="W386" s="55" t="s">
        <v>159</v>
      </c>
      <c r="X386" s="117" t="s">
        <v>1009</v>
      </c>
      <c r="Y386" s="27" t="s">
        <v>153</v>
      </c>
      <c r="Z386" s="27" t="s">
        <v>910</v>
      </c>
      <c r="AA386" s="49" t="s">
        <v>911</v>
      </c>
      <c r="AB386" s="50" t="s">
        <v>912</v>
      </c>
      <c r="AC386" s="50" t="s">
        <v>913</v>
      </c>
      <c r="AD386" s="51" t="s">
        <v>914</v>
      </c>
    </row>
    <row r="387" spans="1:30" x14ac:dyDescent="0.2">
      <c r="A387" s="58" t="s">
        <v>850</v>
      </c>
      <c r="B387" s="20">
        <v>44757</v>
      </c>
      <c r="C387" s="21"/>
      <c r="D387" s="71" t="s">
        <v>1010</v>
      </c>
      <c r="E387" s="72" t="s">
        <v>1011</v>
      </c>
      <c r="F387" s="23"/>
      <c r="G387" s="56">
        <v>3.5</v>
      </c>
      <c r="H387" s="52">
        <v>10</v>
      </c>
      <c r="I387" s="52">
        <v>22</v>
      </c>
      <c r="J387" s="25">
        <v>0.375</v>
      </c>
      <c r="K387" s="25">
        <v>0.52083333333333337</v>
      </c>
      <c r="L387" s="26"/>
      <c r="M387" s="29"/>
      <c r="N387" s="29" t="s">
        <v>142</v>
      </c>
      <c r="O387" s="29" t="s">
        <v>57</v>
      </c>
      <c r="P387" s="29" t="s">
        <v>180</v>
      </c>
      <c r="Q387" s="30" t="s">
        <v>1012</v>
      </c>
      <c r="R387" s="118">
        <v>1396</v>
      </c>
      <c r="S387" s="31">
        <f>R387*AH1</f>
        <v>181.48000000000002</v>
      </c>
      <c r="T387" s="31">
        <v>309</v>
      </c>
      <c r="U387" s="32">
        <f>((T387-S387)/T387)</f>
        <v>0.41268608414239477</v>
      </c>
      <c r="V387" s="32">
        <f>((T387-S387)/S387)</f>
        <v>0.70266696054661648</v>
      </c>
      <c r="W387" s="55" t="s">
        <v>159</v>
      </c>
      <c r="X387" s="117" t="s">
        <v>1013</v>
      </c>
      <c r="Y387" s="27" t="s">
        <v>153</v>
      </c>
      <c r="Z387" s="27" t="s">
        <v>910</v>
      </c>
      <c r="AA387" s="49" t="s">
        <v>911</v>
      </c>
      <c r="AB387" s="50" t="s">
        <v>912</v>
      </c>
      <c r="AC387" s="50" t="s">
        <v>913</v>
      </c>
      <c r="AD387" s="51" t="s">
        <v>921</v>
      </c>
    </row>
    <row r="388" spans="1:30" x14ac:dyDescent="0.2">
      <c r="A388" s="58" t="s">
        <v>850</v>
      </c>
      <c r="B388" s="20">
        <v>44757</v>
      </c>
      <c r="C388" s="21"/>
      <c r="D388" s="71" t="s">
        <v>1014</v>
      </c>
      <c r="E388" s="72" t="s">
        <v>186</v>
      </c>
      <c r="F388" s="23"/>
      <c r="G388" s="56">
        <v>4</v>
      </c>
      <c r="H388" s="52">
        <v>2</v>
      </c>
      <c r="I388" s="52">
        <v>6</v>
      </c>
      <c r="J388" s="25">
        <v>0.375</v>
      </c>
      <c r="K388" s="25">
        <v>0.54166666666666663</v>
      </c>
      <c r="L388" s="26"/>
      <c r="M388" s="29"/>
      <c r="N388" s="29" t="s">
        <v>142</v>
      </c>
      <c r="O388" s="29" t="s">
        <v>157</v>
      </c>
      <c r="P388" s="29" t="s">
        <v>151</v>
      </c>
      <c r="Q388" s="30" t="s">
        <v>187</v>
      </c>
      <c r="R388" s="118">
        <v>11950</v>
      </c>
      <c r="S388" s="31">
        <f>R388*AH1</f>
        <v>1553.5</v>
      </c>
      <c r="T388" s="31">
        <v>2799</v>
      </c>
      <c r="U388" s="32">
        <f>((T388-S388)/T388)</f>
        <v>0.44498035012504467</v>
      </c>
      <c r="V388" s="32">
        <f>((T388-S388)/S388)</f>
        <v>0.80173801094303188</v>
      </c>
      <c r="W388" s="55" t="s">
        <v>188</v>
      </c>
      <c r="X388" s="117" t="s">
        <v>189</v>
      </c>
      <c r="Y388" s="27" t="s">
        <v>153</v>
      </c>
      <c r="Z388" s="27" t="s">
        <v>910</v>
      </c>
      <c r="AA388" s="49" t="s">
        <v>911</v>
      </c>
      <c r="AB388" s="50" t="s">
        <v>912</v>
      </c>
      <c r="AC388" s="50" t="s">
        <v>913</v>
      </c>
      <c r="AD388" s="51" t="s">
        <v>929</v>
      </c>
    </row>
    <row r="389" spans="1:30" x14ac:dyDescent="0.2">
      <c r="A389" s="58" t="s">
        <v>850</v>
      </c>
      <c r="B389" s="20">
        <v>44757</v>
      </c>
      <c r="C389" s="21"/>
      <c r="D389" s="71" t="s">
        <v>1015</v>
      </c>
      <c r="E389" s="72" t="s">
        <v>191</v>
      </c>
      <c r="F389" s="23"/>
      <c r="G389" s="56">
        <v>8</v>
      </c>
      <c r="H389" s="52">
        <v>2</v>
      </c>
      <c r="I389" s="52">
        <v>6</v>
      </c>
      <c r="J389" s="25">
        <v>0.375</v>
      </c>
      <c r="K389" s="25">
        <v>0.70833333333333337</v>
      </c>
      <c r="L389" s="26"/>
      <c r="M389" s="29"/>
      <c r="N389" s="29" t="s">
        <v>142</v>
      </c>
      <c r="O389" s="29" t="s">
        <v>157</v>
      </c>
      <c r="P389" s="29" t="s">
        <v>151</v>
      </c>
      <c r="Q389" s="30" t="s">
        <v>187</v>
      </c>
      <c r="R389" s="118">
        <v>21000</v>
      </c>
      <c r="S389" s="31">
        <f>R389*AH1</f>
        <v>2730</v>
      </c>
      <c r="T389" s="31">
        <v>4899</v>
      </c>
      <c r="U389" s="32">
        <f>((T389-S389)/T389)</f>
        <v>0.44274341702388242</v>
      </c>
      <c r="V389" s="32">
        <f>((T389-S389)/S389)</f>
        <v>0.79450549450549446</v>
      </c>
      <c r="W389" s="55" t="s">
        <v>188</v>
      </c>
      <c r="X389" s="117" t="s">
        <v>192</v>
      </c>
      <c r="Y389" s="27" t="s">
        <v>153</v>
      </c>
      <c r="Z389" s="27" t="s">
        <v>910</v>
      </c>
      <c r="AA389" s="49" t="s">
        <v>911</v>
      </c>
      <c r="AB389" s="50" t="s">
        <v>912</v>
      </c>
      <c r="AC389" s="50" t="s">
        <v>913</v>
      </c>
      <c r="AD389" s="51" t="s">
        <v>931</v>
      </c>
    </row>
    <row r="390" spans="1:30" ht="17.25" x14ac:dyDescent="0.2">
      <c r="A390" s="58" t="s">
        <v>850</v>
      </c>
      <c r="B390" s="20">
        <v>44758</v>
      </c>
      <c r="C390" s="21">
        <v>44758</v>
      </c>
      <c r="D390" s="71"/>
      <c r="E390" s="28" t="s">
        <v>1016</v>
      </c>
      <c r="F390" s="23" t="s">
        <v>33</v>
      </c>
      <c r="G390" s="56"/>
      <c r="H390" s="52"/>
      <c r="I390" s="52"/>
      <c r="J390" s="25"/>
      <c r="K390" s="25"/>
      <c r="L390" s="26">
        <v>0.33333333333333331</v>
      </c>
      <c r="M390" s="29">
        <v>0.70833333333333337</v>
      </c>
      <c r="N390" s="29" t="s">
        <v>142</v>
      </c>
      <c r="O390" s="29"/>
      <c r="P390" s="29"/>
      <c r="Q390" s="30"/>
      <c r="R390" s="73"/>
      <c r="S390" s="31"/>
      <c r="T390" s="31"/>
      <c r="U390" s="32"/>
      <c r="V390" s="32"/>
      <c r="W390" s="55" t="s">
        <v>48</v>
      </c>
      <c r="X390" s="55"/>
      <c r="Y390" s="27" t="s">
        <v>29</v>
      </c>
      <c r="Z390" s="27" t="s">
        <v>910</v>
      </c>
      <c r="AA390" s="49" t="s">
        <v>911</v>
      </c>
      <c r="AB390" s="50" t="s">
        <v>912</v>
      </c>
      <c r="AC390" s="50" t="s">
        <v>913</v>
      </c>
      <c r="AD390" s="51" t="s">
        <v>914</v>
      </c>
    </row>
    <row r="391" spans="1:30" x14ac:dyDescent="0.2">
      <c r="A391" s="58" t="s">
        <v>850</v>
      </c>
      <c r="B391" s="20">
        <v>44758</v>
      </c>
      <c r="C391" s="21"/>
      <c r="D391" s="71" t="s">
        <v>1017</v>
      </c>
      <c r="E391" s="72" t="s">
        <v>1018</v>
      </c>
      <c r="F391" s="23"/>
      <c r="G391" s="56">
        <v>2</v>
      </c>
      <c r="H391" s="52">
        <v>10</v>
      </c>
      <c r="I391" s="52">
        <v>200</v>
      </c>
      <c r="J391" s="25"/>
      <c r="K391" s="25"/>
      <c r="L391" s="26"/>
      <c r="M391" s="29"/>
      <c r="N391" s="29" t="s">
        <v>142</v>
      </c>
      <c r="O391" s="29" t="s">
        <v>157</v>
      </c>
      <c r="P391" s="29" t="s">
        <v>158</v>
      </c>
      <c r="Q391" s="30" t="s">
        <v>56</v>
      </c>
      <c r="R391" s="118">
        <v>713</v>
      </c>
      <c r="S391" s="31">
        <f>R391*AH1</f>
        <v>92.69</v>
      </c>
      <c r="T391" s="31">
        <v>159</v>
      </c>
      <c r="U391" s="32">
        <f>((T391-S391)/T391)</f>
        <v>0.41704402515723271</v>
      </c>
      <c r="V391" s="32">
        <f>((T391-S391)/S391)</f>
        <v>0.71539540403495527</v>
      </c>
      <c r="W391" s="55" t="s">
        <v>403</v>
      </c>
      <c r="X391" s="117" t="s">
        <v>1019</v>
      </c>
      <c r="Y391" s="27" t="s">
        <v>153</v>
      </c>
      <c r="Z391" s="27" t="s">
        <v>910</v>
      </c>
      <c r="AA391" s="49" t="s">
        <v>911</v>
      </c>
      <c r="AB391" s="50" t="s">
        <v>912</v>
      </c>
      <c r="AC391" s="50" t="s">
        <v>913</v>
      </c>
      <c r="AD391" s="51" t="s">
        <v>914</v>
      </c>
    </row>
    <row r="392" spans="1:30" ht="18.75" x14ac:dyDescent="0.2">
      <c r="A392" s="16" t="s">
        <v>1020</v>
      </c>
      <c r="B392" s="17">
        <v>44758</v>
      </c>
      <c r="C392" s="18">
        <v>44758</v>
      </c>
      <c r="D392" s="33"/>
      <c r="E392" s="34" t="s">
        <v>1021</v>
      </c>
      <c r="F392" s="35"/>
      <c r="G392" s="36"/>
      <c r="H392" s="36"/>
      <c r="I392" s="36"/>
      <c r="J392" s="37"/>
      <c r="K392" s="37"/>
      <c r="L392" s="38"/>
      <c r="M392" s="39"/>
      <c r="N392" s="39"/>
      <c r="O392" s="39"/>
      <c r="P392" s="39"/>
      <c r="Q392" s="40"/>
      <c r="R392" s="41"/>
      <c r="S392" s="42"/>
      <c r="T392" s="42"/>
      <c r="U392" s="43"/>
      <c r="V392" s="43"/>
      <c r="W392" s="16" t="s">
        <v>28</v>
      </c>
      <c r="X392" s="16"/>
      <c r="Y392" s="112" t="s">
        <v>29</v>
      </c>
      <c r="Z392" s="44"/>
      <c r="AA392" s="44"/>
      <c r="AB392" s="44"/>
      <c r="AC392" s="45"/>
      <c r="AD392" s="45"/>
    </row>
    <row r="393" spans="1:30" ht="17.25" x14ac:dyDescent="0.2">
      <c r="A393" s="58" t="s">
        <v>1020</v>
      </c>
      <c r="B393" s="20">
        <v>44758</v>
      </c>
      <c r="C393" s="21">
        <v>44758</v>
      </c>
      <c r="D393" s="46"/>
      <c r="E393" s="28" t="s">
        <v>1016</v>
      </c>
      <c r="F393" s="23" t="s">
        <v>33</v>
      </c>
      <c r="G393" s="56"/>
      <c r="H393" s="52"/>
      <c r="I393" s="52"/>
      <c r="J393" s="25"/>
      <c r="K393" s="25"/>
      <c r="L393" s="26">
        <v>0.33333333333333331</v>
      </c>
      <c r="M393" s="29">
        <v>0.70833333333333337</v>
      </c>
      <c r="N393" s="29"/>
      <c r="O393" s="29"/>
      <c r="P393" s="29"/>
      <c r="Q393" s="30"/>
      <c r="R393" s="53"/>
      <c r="S393" s="54"/>
      <c r="T393" s="54"/>
      <c r="U393" s="32"/>
      <c r="V393" s="32"/>
      <c r="W393" s="55" t="s">
        <v>48</v>
      </c>
      <c r="X393" s="55"/>
      <c r="Y393" s="113" t="s">
        <v>29</v>
      </c>
      <c r="Z393" s="27"/>
      <c r="AA393" s="49"/>
      <c r="AB393" s="50"/>
      <c r="AC393" s="51"/>
      <c r="AD393" s="51"/>
    </row>
    <row r="394" spans="1:30" ht="17.25" x14ac:dyDescent="0.2">
      <c r="A394" s="58" t="s">
        <v>1020</v>
      </c>
      <c r="B394" s="20">
        <v>44759</v>
      </c>
      <c r="C394" s="21">
        <v>44759</v>
      </c>
      <c r="D394" s="46"/>
      <c r="E394" s="28" t="s">
        <v>1022</v>
      </c>
      <c r="F394" s="23" t="s">
        <v>39</v>
      </c>
      <c r="G394" s="56"/>
      <c r="H394" s="52"/>
      <c r="I394" s="52"/>
      <c r="J394" s="25"/>
      <c r="K394" s="25"/>
      <c r="L394" s="26">
        <v>0.66666666666666663</v>
      </c>
      <c r="M394" s="29">
        <v>0.83333333333333337</v>
      </c>
      <c r="N394" s="29"/>
      <c r="O394" s="29"/>
      <c r="P394" s="29"/>
      <c r="Q394" s="30"/>
      <c r="R394" s="53"/>
      <c r="S394" s="54"/>
      <c r="T394" s="54"/>
      <c r="U394" s="32"/>
      <c r="V394" s="32"/>
      <c r="W394" s="55" t="s">
        <v>48</v>
      </c>
      <c r="X394" s="55"/>
      <c r="Y394" s="113" t="s">
        <v>29</v>
      </c>
      <c r="Z394" s="27"/>
      <c r="AA394" s="49"/>
      <c r="AB394" s="50"/>
      <c r="AC394" s="51"/>
      <c r="AD394" s="51"/>
    </row>
    <row r="395" spans="1:30" ht="17.25" x14ac:dyDescent="0.2">
      <c r="A395" s="58" t="s">
        <v>1020</v>
      </c>
      <c r="B395" s="20">
        <v>44760</v>
      </c>
      <c r="C395" s="21">
        <v>44760</v>
      </c>
      <c r="D395" s="46"/>
      <c r="E395" s="28" t="s">
        <v>1023</v>
      </c>
      <c r="F395" s="23" t="s">
        <v>1024</v>
      </c>
      <c r="G395" s="56"/>
      <c r="H395" s="52"/>
      <c r="I395" s="52"/>
      <c r="J395" s="25"/>
      <c r="K395" s="25"/>
      <c r="L395" s="26">
        <v>0.5625</v>
      </c>
      <c r="M395" s="29">
        <v>0.75</v>
      </c>
      <c r="N395" s="29"/>
      <c r="O395" s="29"/>
      <c r="P395" s="29"/>
      <c r="Q395" s="30"/>
      <c r="R395" s="53"/>
      <c r="S395" s="54"/>
      <c r="T395" s="54"/>
      <c r="U395" s="32"/>
      <c r="V395" s="32"/>
      <c r="W395" s="55" t="s">
        <v>48</v>
      </c>
      <c r="X395" s="55"/>
      <c r="Y395" s="113" t="s">
        <v>29</v>
      </c>
      <c r="Z395" s="27"/>
      <c r="AA395" s="49"/>
      <c r="AB395" s="50"/>
      <c r="AC395" s="51"/>
      <c r="AD395" s="51"/>
    </row>
    <row r="396" spans="1:30" ht="17.25" x14ac:dyDescent="0.2">
      <c r="A396" s="58" t="s">
        <v>1020</v>
      </c>
      <c r="B396" s="20">
        <v>44761</v>
      </c>
      <c r="C396" s="21">
        <v>44761</v>
      </c>
      <c r="D396" s="46"/>
      <c r="E396" s="28" t="s">
        <v>1025</v>
      </c>
      <c r="F396" s="23" t="s">
        <v>1024</v>
      </c>
      <c r="G396" s="56"/>
      <c r="H396" s="52"/>
      <c r="I396" s="52"/>
      <c r="J396" s="25"/>
      <c r="K396" s="25"/>
      <c r="L396" s="26">
        <v>0.5625</v>
      </c>
      <c r="M396" s="29">
        <v>0.75</v>
      </c>
      <c r="N396" s="29"/>
      <c r="O396" s="29"/>
      <c r="P396" s="29"/>
      <c r="Q396" s="30"/>
      <c r="R396" s="53"/>
      <c r="S396" s="54"/>
      <c r="T396" s="54"/>
      <c r="U396" s="32"/>
      <c r="V396" s="32"/>
      <c r="W396" s="55" t="s">
        <v>48</v>
      </c>
      <c r="X396" s="55"/>
      <c r="Y396" s="113" t="s">
        <v>29</v>
      </c>
      <c r="Z396" s="27"/>
      <c r="AA396" s="49"/>
      <c r="AB396" s="50"/>
      <c r="AC396" s="51"/>
      <c r="AD396" s="51"/>
    </row>
    <row r="397" spans="1:30" ht="17.25" x14ac:dyDescent="0.2">
      <c r="A397" s="58" t="s">
        <v>1020</v>
      </c>
      <c r="B397" s="20">
        <v>44762</v>
      </c>
      <c r="C397" s="21">
        <v>44762</v>
      </c>
      <c r="D397" s="46"/>
      <c r="E397" s="28" t="s">
        <v>1026</v>
      </c>
      <c r="F397" s="23" t="s">
        <v>1024</v>
      </c>
      <c r="G397" s="56"/>
      <c r="H397" s="52"/>
      <c r="I397" s="52"/>
      <c r="J397" s="25"/>
      <c r="K397" s="25"/>
      <c r="L397" s="26">
        <v>0.33333333333333331</v>
      </c>
      <c r="M397" s="29">
        <v>0.52083333333333337</v>
      </c>
      <c r="N397" s="29"/>
      <c r="O397" s="29"/>
      <c r="P397" s="29"/>
      <c r="Q397" s="30"/>
      <c r="R397" s="53"/>
      <c r="S397" s="54"/>
      <c r="T397" s="54"/>
      <c r="U397" s="32"/>
      <c r="V397" s="32"/>
      <c r="W397" s="55" t="s">
        <v>48</v>
      </c>
      <c r="X397" s="55"/>
      <c r="Y397" s="113" t="s">
        <v>29</v>
      </c>
      <c r="Z397" s="27"/>
      <c r="AA397" s="49"/>
      <c r="AB397" s="50"/>
      <c r="AC397" s="51"/>
      <c r="AD397" s="51"/>
    </row>
    <row r="398" spans="1:30" ht="17.25" x14ac:dyDescent="0.2">
      <c r="A398" s="58" t="s">
        <v>1020</v>
      </c>
      <c r="B398" s="20">
        <v>44762</v>
      </c>
      <c r="C398" s="21">
        <v>44762</v>
      </c>
      <c r="D398" s="46"/>
      <c r="E398" s="28" t="s">
        <v>1027</v>
      </c>
      <c r="F398" s="23" t="s">
        <v>1024</v>
      </c>
      <c r="G398" s="56"/>
      <c r="H398" s="52"/>
      <c r="I398" s="52"/>
      <c r="J398" s="25"/>
      <c r="K398" s="25"/>
      <c r="L398" s="26">
        <v>0.5625</v>
      </c>
      <c r="M398" s="29">
        <v>0.75</v>
      </c>
      <c r="N398" s="29"/>
      <c r="O398" s="29"/>
      <c r="P398" s="29"/>
      <c r="Q398" s="30"/>
      <c r="R398" s="53"/>
      <c r="S398" s="54"/>
      <c r="T398" s="54"/>
      <c r="U398" s="32"/>
      <c r="V398" s="32"/>
      <c r="W398" s="55" t="s">
        <v>48</v>
      </c>
      <c r="X398" s="55"/>
      <c r="Y398" s="113" t="s">
        <v>29</v>
      </c>
      <c r="Z398" s="27"/>
      <c r="AA398" s="49"/>
      <c r="AB398" s="50"/>
      <c r="AC398" s="51"/>
      <c r="AD398" s="51"/>
    </row>
    <row r="399" spans="1:30" ht="17.25" x14ac:dyDescent="0.2">
      <c r="A399" s="58" t="s">
        <v>1020</v>
      </c>
      <c r="B399" s="20">
        <v>44763</v>
      </c>
      <c r="C399" s="21">
        <v>44763</v>
      </c>
      <c r="D399" s="46"/>
      <c r="E399" s="28" t="s">
        <v>1028</v>
      </c>
      <c r="F399" s="23" t="s">
        <v>1024</v>
      </c>
      <c r="G399" s="56"/>
      <c r="H399" s="52"/>
      <c r="I399" s="52"/>
      <c r="J399" s="25"/>
      <c r="K399" s="25"/>
      <c r="L399" s="26">
        <v>0.33333333333333331</v>
      </c>
      <c r="M399" s="29">
        <v>0.5</v>
      </c>
      <c r="N399" s="29"/>
      <c r="O399" s="29"/>
      <c r="P399" s="29"/>
      <c r="Q399" s="30"/>
      <c r="R399" s="53"/>
      <c r="S399" s="54"/>
      <c r="T399" s="54"/>
      <c r="U399" s="32"/>
      <c r="V399" s="32"/>
      <c r="W399" s="55" t="s">
        <v>48</v>
      </c>
      <c r="X399" s="55"/>
      <c r="Y399" s="113" t="s">
        <v>29</v>
      </c>
      <c r="Z399" s="27"/>
      <c r="AA399" s="49"/>
      <c r="AB399" s="50"/>
      <c r="AC399" s="51"/>
      <c r="AD399" s="51"/>
    </row>
    <row r="400" spans="1:30" ht="17.25" x14ac:dyDescent="0.2">
      <c r="A400" s="58" t="s">
        <v>1020</v>
      </c>
      <c r="B400" s="20">
        <v>44763</v>
      </c>
      <c r="C400" s="21">
        <v>44763</v>
      </c>
      <c r="D400" s="46"/>
      <c r="E400" s="28" t="s">
        <v>1029</v>
      </c>
      <c r="F400" s="23" t="s">
        <v>1024</v>
      </c>
      <c r="G400" s="56"/>
      <c r="H400" s="52"/>
      <c r="I400" s="52"/>
      <c r="J400" s="25"/>
      <c r="K400" s="25"/>
      <c r="L400" s="26">
        <v>0.6875</v>
      </c>
      <c r="M400" s="29" t="s">
        <v>194</v>
      </c>
      <c r="N400" s="29"/>
      <c r="O400" s="29"/>
      <c r="P400" s="29"/>
      <c r="Q400" s="30"/>
      <c r="R400" s="53"/>
      <c r="S400" s="54"/>
      <c r="T400" s="54"/>
      <c r="U400" s="32"/>
      <c r="V400" s="32"/>
      <c r="W400" s="55" t="s">
        <v>48</v>
      </c>
      <c r="X400" s="55"/>
      <c r="Y400" s="113" t="s">
        <v>29</v>
      </c>
      <c r="Z400" s="27"/>
      <c r="AA400" s="49"/>
      <c r="AB400" s="50"/>
      <c r="AC400" s="51"/>
      <c r="AD400" s="51"/>
    </row>
    <row r="401" spans="1:30" ht="17.25" x14ac:dyDescent="0.2">
      <c r="A401" s="58" t="s">
        <v>1020</v>
      </c>
      <c r="B401" s="20">
        <v>44764</v>
      </c>
      <c r="C401" s="21">
        <v>44764</v>
      </c>
      <c r="D401" s="46"/>
      <c r="E401" s="28" t="s">
        <v>1030</v>
      </c>
      <c r="F401" s="23" t="s">
        <v>1024</v>
      </c>
      <c r="G401" s="56"/>
      <c r="H401" s="52"/>
      <c r="I401" s="52"/>
      <c r="J401" s="25"/>
      <c r="K401" s="25"/>
      <c r="L401" s="26">
        <v>0.33333333333333331</v>
      </c>
      <c r="M401" s="29">
        <v>0.52083333333333337</v>
      </c>
      <c r="N401" s="29"/>
      <c r="O401" s="29"/>
      <c r="P401" s="29"/>
      <c r="Q401" s="30"/>
      <c r="R401" s="53"/>
      <c r="S401" s="54"/>
      <c r="T401" s="54"/>
      <c r="U401" s="32"/>
      <c r="V401" s="32"/>
      <c r="W401" s="55" t="s">
        <v>48</v>
      </c>
      <c r="X401" s="55"/>
      <c r="Y401" s="113" t="s">
        <v>29</v>
      </c>
      <c r="Z401" s="27"/>
      <c r="AA401" s="49"/>
      <c r="AB401" s="50"/>
      <c r="AC401" s="51"/>
      <c r="AD401" s="51"/>
    </row>
    <row r="402" spans="1:30" ht="17.25" x14ac:dyDescent="0.2">
      <c r="A402" s="58" t="s">
        <v>1020</v>
      </c>
      <c r="B402" s="20">
        <v>44764</v>
      </c>
      <c r="C402" s="21">
        <v>44764</v>
      </c>
      <c r="D402" s="46"/>
      <c r="E402" s="28" t="s">
        <v>1031</v>
      </c>
      <c r="F402" s="23" t="s">
        <v>1024</v>
      </c>
      <c r="G402" s="56"/>
      <c r="H402" s="52"/>
      <c r="I402" s="52"/>
      <c r="J402" s="25"/>
      <c r="K402" s="25"/>
      <c r="L402" s="26">
        <v>0.5625</v>
      </c>
      <c r="M402" s="29">
        <v>0.75</v>
      </c>
      <c r="N402" s="29"/>
      <c r="O402" s="29"/>
      <c r="P402" s="29"/>
      <c r="Q402" s="30"/>
      <c r="R402" s="53"/>
      <c r="S402" s="54"/>
      <c r="T402" s="54"/>
      <c r="U402" s="32"/>
      <c r="V402" s="32"/>
      <c r="W402" s="55" t="s">
        <v>48</v>
      </c>
      <c r="X402" s="55"/>
      <c r="Y402" s="113" t="s">
        <v>29</v>
      </c>
      <c r="Z402" s="27"/>
      <c r="AA402" s="49"/>
      <c r="AB402" s="50"/>
      <c r="AC402" s="51"/>
      <c r="AD402" s="51"/>
    </row>
    <row r="403" spans="1:30" ht="17.25" x14ac:dyDescent="0.2">
      <c r="A403" s="58" t="s">
        <v>1020</v>
      </c>
      <c r="B403" s="20">
        <v>44765</v>
      </c>
      <c r="C403" s="21">
        <v>44765</v>
      </c>
      <c r="D403" s="46"/>
      <c r="E403" s="28" t="s">
        <v>1032</v>
      </c>
      <c r="F403" s="23" t="s">
        <v>33</v>
      </c>
      <c r="G403" s="56"/>
      <c r="H403" s="52"/>
      <c r="I403" s="52"/>
      <c r="J403" s="25"/>
      <c r="K403" s="25"/>
      <c r="L403" s="26">
        <v>0.33333333333333331</v>
      </c>
      <c r="M403" s="29">
        <v>0.75</v>
      </c>
      <c r="N403" s="29"/>
      <c r="O403" s="29"/>
      <c r="P403" s="29"/>
      <c r="Q403" s="30"/>
      <c r="R403" s="53"/>
      <c r="S403" s="54"/>
      <c r="T403" s="54"/>
      <c r="U403" s="32"/>
      <c r="V403" s="32"/>
      <c r="W403" s="55" t="s">
        <v>48</v>
      </c>
      <c r="X403" s="55"/>
      <c r="Y403" s="113" t="s">
        <v>29</v>
      </c>
      <c r="Z403" s="27"/>
      <c r="AA403" s="49"/>
      <c r="AB403" s="50"/>
      <c r="AC403" s="51"/>
      <c r="AD403" s="51"/>
    </row>
    <row r="404" spans="1:30" ht="18.75" x14ac:dyDescent="0.2">
      <c r="A404" s="16" t="s">
        <v>1033</v>
      </c>
      <c r="B404" s="17">
        <v>44765</v>
      </c>
      <c r="C404" s="18">
        <v>44765</v>
      </c>
      <c r="D404" s="33"/>
      <c r="E404" s="34" t="s">
        <v>1034</v>
      </c>
      <c r="F404" s="35"/>
      <c r="G404" s="36"/>
      <c r="H404" s="36"/>
      <c r="I404" s="36"/>
      <c r="J404" s="37"/>
      <c r="K404" s="37"/>
      <c r="L404" s="38"/>
      <c r="M404" s="39"/>
      <c r="N404" s="39"/>
      <c r="O404" s="39"/>
      <c r="P404" s="39"/>
      <c r="Q404" s="40"/>
      <c r="R404" s="41"/>
      <c r="S404" s="42"/>
      <c r="T404" s="42"/>
      <c r="U404" s="43"/>
      <c r="V404" s="43"/>
      <c r="W404" s="16" t="s">
        <v>28</v>
      </c>
      <c r="X404" s="16"/>
      <c r="Y404" s="112" t="s">
        <v>29</v>
      </c>
      <c r="Z404" s="44"/>
      <c r="AA404" s="44"/>
      <c r="AB404" s="44"/>
      <c r="AC404" s="45"/>
      <c r="AD404" s="45"/>
    </row>
    <row r="405" spans="1:30" ht="17.25" x14ac:dyDescent="0.2">
      <c r="A405" s="58" t="s">
        <v>1033</v>
      </c>
      <c r="B405" s="20">
        <v>44765</v>
      </c>
      <c r="C405" s="21">
        <v>44765</v>
      </c>
      <c r="D405" s="46"/>
      <c r="E405" s="28" t="s">
        <v>1032</v>
      </c>
      <c r="F405" s="23" t="s">
        <v>33</v>
      </c>
      <c r="G405" s="56"/>
      <c r="H405" s="52"/>
      <c r="I405" s="52"/>
      <c r="J405" s="25"/>
      <c r="K405" s="25"/>
      <c r="L405" s="26">
        <v>0.33333333333333331</v>
      </c>
      <c r="M405" s="29">
        <v>0.75</v>
      </c>
      <c r="N405" s="29"/>
      <c r="O405" s="29"/>
      <c r="P405" s="29"/>
      <c r="Q405" s="30"/>
      <c r="R405" s="53"/>
      <c r="S405" s="54"/>
      <c r="T405" s="54"/>
      <c r="U405" s="32"/>
      <c r="V405" s="32"/>
      <c r="W405" s="55" t="s">
        <v>48</v>
      </c>
      <c r="X405" s="55"/>
      <c r="Y405" s="113" t="s">
        <v>29</v>
      </c>
      <c r="Z405" s="27"/>
      <c r="AA405" s="49"/>
      <c r="AB405" s="50"/>
      <c r="AC405" s="51"/>
      <c r="AD405" s="51"/>
    </row>
    <row r="406" spans="1:30" ht="17.25" x14ac:dyDescent="0.2">
      <c r="A406" s="58" t="s">
        <v>1033</v>
      </c>
      <c r="B406" s="20">
        <v>44766</v>
      </c>
      <c r="C406" s="21">
        <v>44766</v>
      </c>
      <c r="D406" s="46"/>
      <c r="E406" s="28" t="s">
        <v>1035</v>
      </c>
      <c r="F406" s="23" t="s">
        <v>1024</v>
      </c>
      <c r="G406" s="56"/>
      <c r="H406" s="52"/>
      <c r="I406" s="52"/>
      <c r="J406" s="25"/>
      <c r="K406" s="25"/>
      <c r="L406" s="26">
        <v>0.5625</v>
      </c>
      <c r="M406" s="29">
        <v>0.75</v>
      </c>
      <c r="N406" s="29"/>
      <c r="O406" s="29"/>
      <c r="P406" s="29"/>
      <c r="Q406" s="30"/>
      <c r="R406" s="53"/>
      <c r="S406" s="54"/>
      <c r="T406" s="54"/>
      <c r="U406" s="32"/>
      <c r="V406" s="32"/>
      <c r="W406" s="55" t="s">
        <v>48</v>
      </c>
      <c r="X406" s="55"/>
      <c r="Y406" s="113" t="s">
        <v>29</v>
      </c>
      <c r="Z406" s="27"/>
      <c r="AA406" s="49"/>
      <c r="AB406" s="50"/>
      <c r="AC406" s="51"/>
      <c r="AD406" s="51"/>
    </row>
    <row r="407" spans="1:30" ht="17.25" x14ac:dyDescent="0.2">
      <c r="A407" s="58" t="s">
        <v>1033</v>
      </c>
      <c r="B407" s="20">
        <v>44767</v>
      </c>
      <c r="C407" s="21">
        <v>44767</v>
      </c>
      <c r="D407" s="46"/>
      <c r="E407" s="28" t="s">
        <v>1036</v>
      </c>
      <c r="F407" s="23" t="s">
        <v>1024</v>
      </c>
      <c r="G407" s="56"/>
      <c r="H407" s="52"/>
      <c r="I407" s="52"/>
      <c r="J407" s="25"/>
      <c r="K407" s="25"/>
      <c r="L407" s="26">
        <v>0.33333333333333331</v>
      </c>
      <c r="M407" s="29">
        <v>0.77083333333333337</v>
      </c>
      <c r="N407" s="29"/>
      <c r="O407" s="29"/>
      <c r="P407" s="29"/>
      <c r="Q407" s="30"/>
      <c r="R407" s="53"/>
      <c r="S407" s="54"/>
      <c r="T407" s="54"/>
      <c r="U407" s="32"/>
      <c r="V407" s="32"/>
      <c r="W407" s="55" t="s">
        <v>48</v>
      </c>
      <c r="X407" s="55"/>
      <c r="Y407" s="113" t="s">
        <v>29</v>
      </c>
      <c r="Z407" s="27"/>
      <c r="AA407" s="49"/>
      <c r="AB407" s="50"/>
      <c r="AC407" s="51"/>
      <c r="AD407" s="51"/>
    </row>
    <row r="408" spans="1:30" ht="17.25" x14ac:dyDescent="0.2">
      <c r="A408" s="58" t="s">
        <v>1033</v>
      </c>
      <c r="B408" s="20">
        <v>44768</v>
      </c>
      <c r="C408" s="21">
        <v>44768</v>
      </c>
      <c r="D408" s="46"/>
      <c r="E408" s="28" t="s">
        <v>1037</v>
      </c>
      <c r="F408" s="23" t="s">
        <v>1024</v>
      </c>
      <c r="G408" s="56"/>
      <c r="H408" s="52"/>
      <c r="I408" s="52"/>
      <c r="J408" s="25"/>
      <c r="K408" s="25"/>
      <c r="L408" s="26">
        <v>0.33333333333333331</v>
      </c>
      <c r="M408" s="29">
        <v>0.77083333333333337</v>
      </c>
      <c r="N408" s="29"/>
      <c r="O408" s="29"/>
      <c r="P408" s="29"/>
      <c r="Q408" s="30"/>
      <c r="R408" s="53"/>
      <c r="S408" s="54"/>
      <c r="T408" s="54"/>
      <c r="U408" s="32"/>
      <c r="V408" s="32"/>
      <c r="W408" s="55" t="s">
        <v>48</v>
      </c>
      <c r="X408" s="55"/>
      <c r="Y408" s="113" t="s">
        <v>29</v>
      </c>
      <c r="Z408" s="27"/>
      <c r="AA408" s="49"/>
      <c r="AB408" s="50"/>
      <c r="AC408" s="51"/>
      <c r="AD408" s="51"/>
    </row>
    <row r="409" spans="1:30" ht="17.25" x14ac:dyDescent="0.2">
      <c r="A409" s="58" t="s">
        <v>1033</v>
      </c>
      <c r="B409" s="20">
        <v>44769</v>
      </c>
      <c r="C409" s="21">
        <v>44769</v>
      </c>
      <c r="D409" s="46"/>
      <c r="E409" s="28" t="s">
        <v>1038</v>
      </c>
      <c r="F409" s="23" t="s">
        <v>1024</v>
      </c>
      <c r="G409" s="56"/>
      <c r="H409" s="52"/>
      <c r="I409" s="52"/>
      <c r="J409" s="25"/>
      <c r="K409" s="25"/>
      <c r="L409" s="26">
        <v>0.33333333333333331</v>
      </c>
      <c r="M409" s="29">
        <v>0.77083333333333337</v>
      </c>
      <c r="N409" s="29"/>
      <c r="O409" s="29"/>
      <c r="P409" s="29"/>
      <c r="Q409" s="30"/>
      <c r="R409" s="53"/>
      <c r="S409" s="54"/>
      <c r="T409" s="54"/>
      <c r="U409" s="32"/>
      <c r="V409" s="32"/>
      <c r="W409" s="55" t="s">
        <v>48</v>
      </c>
      <c r="X409" s="55"/>
      <c r="Y409" s="113" t="s">
        <v>29</v>
      </c>
      <c r="Z409" s="27"/>
      <c r="AA409" s="49"/>
      <c r="AB409" s="50"/>
      <c r="AC409" s="51"/>
      <c r="AD409" s="51"/>
    </row>
    <row r="410" spans="1:30" ht="17.25" x14ac:dyDescent="0.2">
      <c r="A410" s="58" t="s">
        <v>1033</v>
      </c>
      <c r="B410" s="20">
        <v>44770</v>
      </c>
      <c r="C410" s="21">
        <v>44770</v>
      </c>
      <c r="D410" s="46"/>
      <c r="E410" s="28" t="s">
        <v>1039</v>
      </c>
      <c r="F410" s="23" t="s">
        <v>1024</v>
      </c>
      <c r="G410" s="56"/>
      <c r="H410" s="52"/>
      <c r="I410" s="52"/>
      <c r="J410" s="25"/>
      <c r="K410" s="25"/>
      <c r="L410" s="26">
        <v>0.33333333333333331</v>
      </c>
      <c r="M410" s="29">
        <v>0.52083333333333337</v>
      </c>
      <c r="N410" s="29"/>
      <c r="O410" s="29"/>
      <c r="P410" s="29"/>
      <c r="Q410" s="30"/>
      <c r="R410" s="53"/>
      <c r="S410" s="54"/>
      <c r="T410" s="54"/>
      <c r="U410" s="32"/>
      <c r="V410" s="32"/>
      <c r="W410" s="55" t="s">
        <v>48</v>
      </c>
      <c r="X410" s="55"/>
      <c r="Y410" s="113" t="s">
        <v>29</v>
      </c>
      <c r="Z410" s="27"/>
      <c r="AA410" s="49"/>
      <c r="AB410" s="50"/>
      <c r="AC410" s="51"/>
      <c r="AD410" s="51"/>
    </row>
    <row r="411" spans="1:30" ht="17.25" x14ac:dyDescent="0.2">
      <c r="A411" s="58" t="s">
        <v>1033</v>
      </c>
      <c r="B411" s="20">
        <v>44771</v>
      </c>
      <c r="C411" s="21">
        <v>44771</v>
      </c>
      <c r="D411" s="46"/>
      <c r="E411" s="28" t="s">
        <v>1040</v>
      </c>
      <c r="F411" s="23" t="s">
        <v>1024</v>
      </c>
      <c r="G411" s="56"/>
      <c r="H411" s="52"/>
      <c r="I411" s="52"/>
      <c r="J411" s="25"/>
      <c r="K411" s="25"/>
      <c r="L411" s="26">
        <v>0.33333333333333331</v>
      </c>
      <c r="M411" s="29">
        <v>0.70833333333333337</v>
      </c>
      <c r="N411" s="29"/>
      <c r="O411" s="29"/>
      <c r="P411" s="29"/>
      <c r="Q411" s="30"/>
      <c r="R411" s="53"/>
      <c r="S411" s="54"/>
      <c r="T411" s="54"/>
      <c r="U411" s="32"/>
      <c r="V411" s="32"/>
      <c r="W411" s="55" t="s">
        <v>48</v>
      </c>
      <c r="X411" s="55"/>
      <c r="Y411" s="113" t="s">
        <v>29</v>
      </c>
      <c r="Z411" s="27"/>
      <c r="AA411" s="49"/>
      <c r="AB411" s="50"/>
      <c r="AC411" s="51"/>
      <c r="AD411" s="51"/>
    </row>
    <row r="412" spans="1:30" ht="17.25" x14ac:dyDescent="0.2">
      <c r="A412" s="58" t="s">
        <v>1033</v>
      </c>
      <c r="B412" s="20">
        <v>44772</v>
      </c>
      <c r="C412" s="21">
        <v>44772</v>
      </c>
      <c r="D412" s="46"/>
      <c r="E412" s="28" t="s">
        <v>1041</v>
      </c>
      <c r="F412" s="23" t="s">
        <v>1024</v>
      </c>
      <c r="G412" s="56"/>
      <c r="H412" s="52"/>
      <c r="I412" s="52"/>
      <c r="J412" s="25"/>
      <c r="K412" s="25"/>
      <c r="L412" s="26">
        <v>0.375</v>
      </c>
      <c r="M412" s="29">
        <v>0.77083333333333337</v>
      </c>
      <c r="N412" s="29"/>
      <c r="O412" s="29"/>
      <c r="P412" s="29"/>
      <c r="Q412" s="30"/>
      <c r="R412" s="53"/>
      <c r="S412" s="54"/>
      <c r="T412" s="54"/>
      <c r="U412" s="32"/>
      <c r="V412" s="32"/>
      <c r="W412" s="55" t="s">
        <v>48</v>
      </c>
      <c r="X412" s="55"/>
      <c r="Y412" s="113" t="s">
        <v>29</v>
      </c>
      <c r="Z412" s="27"/>
      <c r="AA412" s="49"/>
      <c r="AB412" s="50"/>
      <c r="AC412" s="51"/>
      <c r="AD412" s="51"/>
    </row>
    <row r="413" spans="1:30" ht="17.25" x14ac:dyDescent="0.2">
      <c r="A413" s="58" t="s">
        <v>1033</v>
      </c>
      <c r="B413" s="20">
        <v>44773</v>
      </c>
      <c r="C413" s="21">
        <v>44773</v>
      </c>
      <c r="D413" s="46"/>
      <c r="E413" s="28" t="s">
        <v>1032</v>
      </c>
      <c r="F413" s="23" t="s">
        <v>33</v>
      </c>
      <c r="G413" s="56"/>
      <c r="H413" s="52"/>
      <c r="I413" s="52"/>
      <c r="J413" s="25"/>
      <c r="K413" s="25"/>
      <c r="L413" s="26">
        <v>0.33333333333333331</v>
      </c>
      <c r="M413" s="29">
        <v>0.75</v>
      </c>
      <c r="N413" s="29"/>
      <c r="O413" s="29"/>
      <c r="P413" s="29"/>
      <c r="Q413" s="30"/>
      <c r="R413" s="53"/>
      <c r="S413" s="54"/>
      <c r="T413" s="54"/>
      <c r="U413" s="32"/>
      <c r="V413" s="32"/>
      <c r="W413" s="55" t="s">
        <v>48</v>
      </c>
      <c r="X413" s="55"/>
      <c r="Y413" s="113" t="s">
        <v>29</v>
      </c>
      <c r="Z413" s="27"/>
      <c r="AA413" s="49"/>
      <c r="AB413" s="50"/>
      <c r="AC413" s="51"/>
      <c r="AD413" s="51"/>
    </row>
    <row r="414" spans="1:30" ht="18.75" x14ac:dyDescent="0.2">
      <c r="A414" s="16" t="s">
        <v>1042</v>
      </c>
      <c r="B414" s="17">
        <v>44773</v>
      </c>
      <c r="C414" s="18">
        <v>44773</v>
      </c>
      <c r="D414" s="33"/>
      <c r="E414" s="34" t="s">
        <v>1043</v>
      </c>
      <c r="F414" s="35"/>
      <c r="G414" s="36"/>
      <c r="H414" s="36"/>
      <c r="I414" s="36"/>
      <c r="J414" s="37"/>
      <c r="K414" s="37"/>
      <c r="L414" s="38"/>
      <c r="M414" s="39"/>
      <c r="N414" s="39"/>
      <c r="O414" s="39"/>
      <c r="P414" s="39"/>
      <c r="Q414" s="40"/>
      <c r="R414" s="41"/>
      <c r="S414" s="42"/>
      <c r="T414" s="42"/>
      <c r="U414" s="43"/>
      <c r="V414" s="43"/>
      <c r="W414" s="16" t="s">
        <v>28</v>
      </c>
      <c r="X414" s="16"/>
      <c r="Y414" s="112" t="s">
        <v>29</v>
      </c>
      <c r="Z414" s="44"/>
      <c r="AA414" s="44"/>
      <c r="AB414" s="44"/>
      <c r="AC414" s="45"/>
      <c r="AD414" s="45"/>
    </row>
    <row r="415" spans="1:30" ht="17.25" x14ac:dyDescent="0.2">
      <c r="A415" s="58" t="s">
        <v>1042</v>
      </c>
      <c r="B415" s="20">
        <v>44773</v>
      </c>
      <c r="C415" s="21">
        <v>44773</v>
      </c>
      <c r="D415" s="71"/>
      <c r="E415" s="28" t="s">
        <v>1032</v>
      </c>
      <c r="F415" s="23" t="s">
        <v>33</v>
      </c>
      <c r="G415" s="56"/>
      <c r="H415" s="52"/>
      <c r="I415" s="52"/>
      <c r="J415" s="25"/>
      <c r="K415" s="25"/>
      <c r="L415" s="26">
        <v>0.33333333333333331</v>
      </c>
      <c r="M415" s="29">
        <v>0.75</v>
      </c>
      <c r="N415" s="29"/>
      <c r="O415" s="29"/>
      <c r="P415" s="29"/>
      <c r="Q415" s="30"/>
      <c r="R415" s="73"/>
      <c r="S415" s="31"/>
      <c r="T415" s="31"/>
      <c r="U415" s="32"/>
      <c r="V415" s="32"/>
      <c r="W415" s="55" t="s">
        <v>48</v>
      </c>
      <c r="X415" s="55"/>
      <c r="Y415" s="27" t="s">
        <v>29</v>
      </c>
      <c r="Z415" s="27"/>
      <c r="AA415" s="49"/>
      <c r="AB415" s="50"/>
      <c r="AC415" s="51"/>
      <c r="AD415" s="51"/>
    </row>
    <row r="416" spans="1:30" ht="17.25" x14ac:dyDescent="0.2">
      <c r="A416" s="58" t="s">
        <v>1042</v>
      </c>
      <c r="B416" s="20">
        <v>44774</v>
      </c>
      <c r="C416" s="21">
        <v>44774</v>
      </c>
      <c r="D416" s="71"/>
      <c r="E416" s="28" t="s">
        <v>1044</v>
      </c>
      <c r="F416" s="23" t="s">
        <v>1024</v>
      </c>
      <c r="G416" s="56"/>
      <c r="H416" s="52"/>
      <c r="I416" s="52"/>
      <c r="J416" s="25"/>
      <c r="K416" s="25"/>
      <c r="L416" s="26">
        <v>0.33333333333333331</v>
      </c>
      <c r="M416" s="29">
        <v>0.75</v>
      </c>
      <c r="N416" s="29"/>
      <c r="O416" s="29"/>
      <c r="P416" s="29"/>
      <c r="Q416" s="30"/>
      <c r="R416" s="73"/>
      <c r="S416" s="31"/>
      <c r="T416" s="31"/>
      <c r="U416" s="32"/>
      <c r="V416" s="32"/>
      <c r="W416" s="55" t="s">
        <v>48</v>
      </c>
      <c r="X416" s="55"/>
      <c r="Y416" s="27" t="s">
        <v>29</v>
      </c>
      <c r="Z416" s="27"/>
      <c r="AA416" s="49"/>
      <c r="AB416" s="50"/>
      <c r="AC416" s="51"/>
      <c r="AD416" s="51"/>
    </row>
    <row r="417" spans="1:30" ht="17.25" x14ac:dyDescent="0.2">
      <c r="A417" s="58" t="s">
        <v>1042</v>
      </c>
      <c r="B417" s="20">
        <v>44775</v>
      </c>
      <c r="C417" s="21">
        <v>44775</v>
      </c>
      <c r="D417" s="71"/>
      <c r="E417" s="28" t="s">
        <v>1045</v>
      </c>
      <c r="F417" s="23" t="s">
        <v>80</v>
      </c>
      <c r="G417" s="56"/>
      <c r="H417" s="52"/>
      <c r="I417" s="52"/>
      <c r="J417" s="25"/>
      <c r="K417" s="25"/>
      <c r="L417" s="26" t="s">
        <v>194</v>
      </c>
      <c r="M417" s="29" t="s">
        <v>194</v>
      </c>
      <c r="N417" s="29"/>
      <c r="O417" s="29"/>
      <c r="P417" s="29"/>
      <c r="Q417" s="30"/>
      <c r="R417" s="73"/>
      <c r="S417" s="31"/>
      <c r="T417" s="31"/>
      <c r="U417" s="32"/>
      <c r="V417" s="32"/>
      <c r="W417" s="55" t="s">
        <v>195</v>
      </c>
      <c r="X417" s="55"/>
      <c r="Y417" s="27"/>
      <c r="Z417" s="27"/>
      <c r="AA417" s="49"/>
      <c r="AB417" s="50"/>
      <c r="AC417" s="51"/>
      <c r="AD417" s="51"/>
    </row>
    <row r="418" spans="1:30" ht="17.25" x14ac:dyDescent="0.2">
      <c r="A418" s="58" t="s">
        <v>1042</v>
      </c>
      <c r="B418" s="20">
        <v>44776</v>
      </c>
      <c r="C418" s="21">
        <v>44776</v>
      </c>
      <c r="D418" s="71"/>
      <c r="E418" s="28" t="s">
        <v>1046</v>
      </c>
      <c r="F418" s="23" t="s">
        <v>1024</v>
      </c>
      <c r="G418" s="56"/>
      <c r="H418" s="52"/>
      <c r="I418" s="52"/>
      <c r="J418" s="25"/>
      <c r="K418" s="25"/>
      <c r="L418" s="26">
        <v>0.41666666666666669</v>
      </c>
      <c r="M418" s="29">
        <v>0.66666666666666663</v>
      </c>
      <c r="N418" s="29"/>
      <c r="O418" s="29"/>
      <c r="P418" s="29"/>
      <c r="Q418" s="30"/>
      <c r="R418" s="73"/>
      <c r="S418" s="31"/>
      <c r="T418" s="31"/>
      <c r="U418" s="32"/>
      <c r="V418" s="32"/>
      <c r="W418" s="55" t="s">
        <v>48</v>
      </c>
      <c r="X418" s="55"/>
      <c r="Y418" s="27" t="s">
        <v>29</v>
      </c>
      <c r="Z418" s="27"/>
      <c r="AA418" s="49"/>
      <c r="AB418" s="50"/>
      <c r="AC418" s="51"/>
      <c r="AD418" s="51"/>
    </row>
    <row r="419" spans="1:30" ht="17.25" x14ac:dyDescent="0.2">
      <c r="A419" s="58" t="s">
        <v>1042</v>
      </c>
      <c r="B419" s="20">
        <v>44777</v>
      </c>
      <c r="C419" s="21">
        <v>44777</v>
      </c>
      <c r="D419" s="71"/>
      <c r="E419" s="28" t="s">
        <v>1047</v>
      </c>
      <c r="F419" s="23" t="s">
        <v>39</v>
      </c>
      <c r="G419" s="56"/>
      <c r="H419" s="52"/>
      <c r="I419" s="52"/>
      <c r="J419" s="25"/>
      <c r="K419" s="25"/>
      <c r="L419" s="26">
        <v>0.54166666666666663</v>
      </c>
      <c r="M419" s="29">
        <v>0.75</v>
      </c>
      <c r="N419" s="29"/>
      <c r="O419" s="29"/>
      <c r="P419" s="29"/>
      <c r="Q419" s="30"/>
      <c r="R419" s="73"/>
      <c r="S419" s="31"/>
      <c r="T419" s="31"/>
      <c r="U419" s="32"/>
      <c r="V419" s="32"/>
      <c r="W419" s="55" t="s">
        <v>48</v>
      </c>
      <c r="X419" s="55"/>
      <c r="Y419" s="27" t="s">
        <v>29</v>
      </c>
      <c r="Z419" s="27"/>
      <c r="AA419" s="49"/>
      <c r="AB419" s="50"/>
      <c r="AC419" s="51"/>
      <c r="AD419" s="51"/>
    </row>
    <row r="420" spans="1:30" ht="17.25" x14ac:dyDescent="0.2">
      <c r="A420" s="58" t="s">
        <v>1042</v>
      </c>
      <c r="B420" s="20">
        <v>44778</v>
      </c>
      <c r="C420" s="21">
        <v>44778</v>
      </c>
      <c r="D420" s="71"/>
      <c r="E420" s="28" t="s">
        <v>1048</v>
      </c>
      <c r="F420" s="23" t="s">
        <v>1024</v>
      </c>
      <c r="G420" s="56"/>
      <c r="H420" s="52"/>
      <c r="I420" s="52"/>
      <c r="J420" s="25"/>
      <c r="K420" s="25"/>
      <c r="L420" s="26">
        <v>0.33333333333333331</v>
      </c>
      <c r="M420" s="29">
        <v>0.54166666666666663</v>
      </c>
      <c r="N420" s="29"/>
      <c r="O420" s="29"/>
      <c r="P420" s="29"/>
      <c r="Q420" s="30"/>
      <c r="R420" s="73"/>
      <c r="S420" s="31"/>
      <c r="T420" s="31"/>
      <c r="U420" s="32"/>
      <c r="V420" s="32"/>
      <c r="W420" s="55" t="s">
        <v>48</v>
      </c>
      <c r="X420" s="55"/>
      <c r="Y420" s="27" t="s">
        <v>29</v>
      </c>
      <c r="Z420" s="27"/>
      <c r="AA420" s="49"/>
      <c r="AB420" s="50"/>
      <c r="AC420" s="51"/>
      <c r="AD420" s="51"/>
    </row>
    <row r="421" spans="1:30" ht="17.25" x14ac:dyDescent="0.2">
      <c r="A421" s="58" t="s">
        <v>1042</v>
      </c>
      <c r="B421" s="20">
        <v>44779</v>
      </c>
      <c r="C421" s="21">
        <v>44779</v>
      </c>
      <c r="D421" s="71"/>
      <c r="E421" s="28" t="s">
        <v>1049</v>
      </c>
      <c r="F421" s="23" t="s">
        <v>33</v>
      </c>
      <c r="G421" s="56"/>
      <c r="H421" s="52"/>
      <c r="I421" s="52"/>
      <c r="J421" s="25"/>
      <c r="K421" s="25"/>
      <c r="L421" s="26">
        <v>0.54166666666666663</v>
      </c>
      <c r="M421" s="29">
        <v>0.79166666666666663</v>
      </c>
      <c r="N421" s="29"/>
      <c r="O421" s="29"/>
      <c r="P421" s="29"/>
      <c r="Q421" s="30"/>
      <c r="R421" s="73"/>
      <c r="S421" s="31"/>
      <c r="T421" s="31"/>
      <c r="U421" s="32"/>
      <c r="V421" s="32"/>
      <c r="W421" s="55" t="s">
        <v>48</v>
      </c>
      <c r="X421" s="55"/>
      <c r="Y421" s="27" t="s">
        <v>29</v>
      </c>
      <c r="Z421" s="27" t="s">
        <v>1050</v>
      </c>
      <c r="AA421" s="49" t="s">
        <v>1051</v>
      </c>
      <c r="AB421" s="50" t="s">
        <v>1052</v>
      </c>
      <c r="AC421" s="51"/>
      <c r="AD421" s="51" t="s">
        <v>1053</v>
      </c>
    </row>
    <row r="422" spans="1:30" x14ac:dyDescent="0.2">
      <c r="A422" s="58" t="s">
        <v>1042</v>
      </c>
      <c r="B422" s="20">
        <v>44779</v>
      </c>
      <c r="C422" s="21"/>
      <c r="D422" s="71" t="s">
        <v>1054</v>
      </c>
      <c r="E422" s="72" t="s">
        <v>1055</v>
      </c>
      <c r="F422" s="23"/>
      <c r="G422" s="56">
        <v>2</v>
      </c>
      <c r="H422" s="52">
        <v>10</v>
      </c>
      <c r="I422" s="52">
        <v>40</v>
      </c>
      <c r="J422" s="25">
        <v>0.5625</v>
      </c>
      <c r="K422" s="25">
        <v>0.64583333333333337</v>
      </c>
      <c r="L422" s="26"/>
      <c r="M422" s="29"/>
      <c r="N422" s="29" t="s">
        <v>142</v>
      </c>
      <c r="O422" s="29" t="s">
        <v>157</v>
      </c>
      <c r="P422" s="29" t="s">
        <v>151</v>
      </c>
      <c r="Q422" s="30" t="s">
        <v>68</v>
      </c>
      <c r="R422" s="73">
        <v>76.5</v>
      </c>
      <c r="S422" s="31">
        <f>R422*AE1</f>
        <v>95.625</v>
      </c>
      <c r="T422" s="31">
        <v>139</v>
      </c>
      <c r="U422" s="32">
        <f>((T422-S422)/T422)</f>
        <v>0.31205035971223022</v>
      </c>
      <c r="V422" s="32">
        <f>((T422-S422)/S422)</f>
        <v>0.45359477124183006</v>
      </c>
      <c r="W422" s="55" t="s">
        <v>159</v>
      </c>
      <c r="X422" s="117" t="s">
        <v>1056</v>
      </c>
      <c r="Y422" s="27" t="s">
        <v>153</v>
      </c>
      <c r="Z422" s="27" t="s">
        <v>1050</v>
      </c>
      <c r="AA422" s="49" t="s">
        <v>1051</v>
      </c>
      <c r="AB422" s="50" t="s">
        <v>1052</v>
      </c>
      <c r="AC422" s="51"/>
      <c r="AD422" s="51" t="s">
        <v>1053</v>
      </c>
    </row>
    <row r="423" spans="1:30" x14ac:dyDescent="0.2">
      <c r="A423" s="58" t="s">
        <v>1042</v>
      </c>
      <c r="B423" s="20">
        <v>44779</v>
      </c>
      <c r="C423" s="21"/>
      <c r="D423" s="71" t="s">
        <v>1057</v>
      </c>
      <c r="E423" s="72" t="s">
        <v>1058</v>
      </c>
      <c r="F423" s="23"/>
      <c r="G423" s="56">
        <v>2</v>
      </c>
      <c r="H423" s="52">
        <v>4</v>
      </c>
      <c r="I423" s="52">
        <v>9</v>
      </c>
      <c r="J423" s="25">
        <v>0.67708333333333337</v>
      </c>
      <c r="K423" s="25">
        <v>0.76041666666666663</v>
      </c>
      <c r="L423" s="26"/>
      <c r="M423" s="29"/>
      <c r="N423" s="29" t="s">
        <v>142</v>
      </c>
      <c r="O423" s="29" t="s">
        <v>157</v>
      </c>
      <c r="P423" s="29" t="s">
        <v>151</v>
      </c>
      <c r="Q423" s="30" t="s">
        <v>68</v>
      </c>
      <c r="R423" s="73">
        <v>95.5</v>
      </c>
      <c r="S423" s="31">
        <f>R423*AE1</f>
        <v>119.375</v>
      </c>
      <c r="T423" s="31">
        <v>179</v>
      </c>
      <c r="U423" s="32">
        <f>((T423-S423)/T423)</f>
        <v>0.33310055865921789</v>
      </c>
      <c r="V423" s="32">
        <f>((T423-S423)/S423)</f>
        <v>0.49947643979057593</v>
      </c>
      <c r="W423" s="55" t="s">
        <v>159</v>
      </c>
      <c r="X423" s="117" t="s">
        <v>1059</v>
      </c>
      <c r="Y423" s="27" t="s">
        <v>153</v>
      </c>
      <c r="Z423" s="27" t="s">
        <v>1050</v>
      </c>
      <c r="AA423" s="49" t="s">
        <v>1051</v>
      </c>
      <c r="AB423" s="50" t="s">
        <v>1052</v>
      </c>
      <c r="AC423" s="51"/>
      <c r="AD423" s="51" t="s">
        <v>1053</v>
      </c>
    </row>
    <row r="424" spans="1:30" x14ac:dyDescent="0.2">
      <c r="A424" s="58" t="s">
        <v>1042</v>
      </c>
      <c r="B424" s="20">
        <v>44779</v>
      </c>
      <c r="C424" s="21"/>
      <c r="D424" s="71" t="s">
        <v>1060</v>
      </c>
      <c r="E424" s="72" t="s">
        <v>1061</v>
      </c>
      <c r="F424" s="23"/>
      <c r="G424" s="56">
        <v>3</v>
      </c>
      <c r="H424" s="52">
        <v>25</v>
      </c>
      <c r="I424" s="52">
        <v>45</v>
      </c>
      <c r="J424" s="25">
        <v>0.60416666666666663</v>
      </c>
      <c r="K424" s="25">
        <v>0.72916666666666663</v>
      </c>
      <c r="L424" s="26"/>
      <c r="M424" s="29"/>
      <c r="N424" s="29" t="s">
        <v>142</v>
      </c>
      <c r="O424" s="29" t="s">
        <v>136</v>
      </c>
      <c r="P424" s="29" t="s">
        <v>151</v>
      </c>
      <c r="Q424" s="30" t="s">
        <v>68</v>
      </c>
      <c r="R424" s="73">
        <v>537</v>
      </c>
      <c r="S424" s="31">
        <f>R424*AE1</f>
        <v>671.25</v>
      </c>
      <c r="T424" s="31">
        <v>959</v>
      </c>
      <c r="U424" s="32">
        <f>((T424-S424)/T424)</f>
        <v>0.30005213764337851</v>
      </c>
      <c r="V424" s="32">
        <f>((T424-S424)/S424)</f>
        <v>0.4286778398510242</v>
      </c>
      <c r="W424" s="55" t="s">
        <v>159</v>
      </c>
      <c r="X424" s="117" t="s">
        <v>1062</v>
      </c>
      <c r="Y424" s="27" t="s">
        <v>153</v>
      </c>
      <c r="Z424" s="27" t="s">
        <v>1050</v>
      </c>
      <c r="AA424" s="49" t="s">
        <v>1051</v>
      </c>
      <c r="AB424" s="50" t="s">
        <v>1052</v>
      </c>
      <c r="AC424" s="51"/>
      <c r="AD424" s="51" t="s">
        <v>1053</v>
      </c>
    </row>
    <row r="425" spans="1:30" ht="17.25" x14ac:dyDescent="0.2">
      <c r="A425" s="58" t="s">
        <v>1042</v>
      </c>
      <c r="B425" s="20">
        <v>44780</v>
      </c>
      <c r="C425" s="21">
        <v>44780</v>
      </c>
      <c r="D425" s="71"/>
      <c r="E425" s="28" t="s">
        <v>1063</v>
      </c>
      <c r="F425" s="23" t="s">
        <v>33</v>
      </c>
      <c r="G425" s="56"/>
      <c r="H425" s="52"/>
      <c r="I425" s="52"/>
      <c r="J425" s="25"/>
      <c r="K425" s="25"/>
      <c r="L425" s="26">
        <v>0.33333333333333331</v>
      </c>
      <c r="M425" s="29">
        <v>0.83333333333333337</v>
      </c>
      <c r="N425" s="29" t="s">
        <v>142</v>
      </c>
      <c r="O425" s="29"/>
      <c r="P425" s="29"/>
      <c r="Q425" s="30"/>
      <c r="R425" s="73"/>
      <c r="S425" s="31"/>
      <c r="T425" s="31"/>
      <c r="U425" s="32"/>
      <c r="V425" s="32"/>
      <c r="W425" s="55" t="s">
        <v>48</v>
      </c>
      <c r="X425" s="55"/>
      <c r="Y425" s="27" t="s">
        <v>29</v>
      </c>
      <c r="Z425" s="27" t="s">
        <v>1050</v>
      </c>
      <c r="AA425" s="49" t="s">
        <v>1051</v>
      </c>
      <c r="AB425" s="50" t="s">
        <v>1052</v>
      </c>
      <c r="AC425" s="51"/>
      <c r="AD425" s="51" t="s">
        <v>1053</v>
      </c>
    </row>
    <row r="426" spans="1:30" x14ac:dyDescent="0.2">
      <c r="A426" s="58" t="s">
        <v>1042</v>
      </c>
      <c r="B426" s="20">
        <v>44780</v>
      </c>
      <c r="C426" s="21"/>
      <c r="D426" s="71" t="s">
        <v>1064</v>
      </c>
      <c r="E426" s="72" t="s">
        <v>1065</v>
      </c>
      <c r="F426" s="23"/>
      <c r="G426" s="56">
        <v>2.5</v>
      </c>
      <c r="H426" s="52">
        <v>15</v>
      </c>
      <c r="I426" s="52">
        <v>72</v>
      </c>
      <c r="J426" s="25">
        <v>0.35416666666666669</v>
      </c>
      <c r="K426" s="25">
        <v>0.45833333333333331</v>
      </c>
      <c r="L426" s="26"/>
      <c r="M426" s="29"/>
      <c r="N426" s="29" t="s">
        <v>142</v>
      </c>
      <c r="O426" s="29" t="s">
        <v>157</v>
      </c>
      <c r="P426" s="29" t="s">
        <v>158</v>
      </c>
      <c r="Q426" s="30" t="s">
        <v>68</v>
      </c>
      <c r="R426" s="73">
        <v>105</v>
      </c>
      <c r="S426" s="31">
        <f>R426*AE1</f>
        <v>131.25</v>
      </c>
      <c r="T426" s="31">
        <v>189</v>
      </c>
      <c r="U426" s="32">
        <f>((T426-S426)/T426)</f>
        <v>0.30555555555555558</v>
      </c>
      <c r="V426" s="32">
        <f>((T426-S426)/S426)</f>
        <v>0.44</v>
      </c>
      <c r="W426" s="55" t="s">
        <v>159</v>
      </c>
      <c r="X426" s="117" t="s">
        <v>1066</v>
      </c>
      <c r="Y426" s="27" t="s">
        <v>153</v>
      </c>
      <c r="Z426" s="27" t="s">
        <v>1050</v>
      </c>
      <c r="AA426" s="49" t="s">
        <v>1051</v>
      </c>
      <c r="AB426" s="50" t="s">
        <v>1052</v>
      </c>
      <c r="AC426" s="51"/>
      <c r="AD426" s="51" t="s">
        <v>1053</v>
      </c>
    </row>
    <row r="427" spans="1:30" x14ac:dyDescent="0.2">
      <c r="A427" s="58" t="s">
        <v>1042</v>
      </c>
      <c r="B427" s="20">
        <v>44780</v>
      </c>
      <c r="C427" s="21"/>
      <c r="D427" s="71" t="s">
        <v>1067</v>
      </c>
      <c r="E427" s="72" t="s">
        <v>1068</v>
      </c>
      <c r="F427" s="23"/>
      <c r="G427" s="56">
        <v>2.5</v>
      </c>
      <c r="H427" s="52">
        <v>12</v>
      </c>
      <c r="I427" s="52">
        <v>36</v>
      </c>
      <c r="J427" s="25">
        <v>0.41666666666666669</v>
      </c>
      <c r="K427" s="25">
        <v>0.52083333333333337</v>
      </c>
      <c r="L427" s="26"/>
      <c r="M427" s="29"/>
      <c r="N427" s="29" t="s">
        <v>142</v>
      </c>
      <c r="O427" s="29" t="s">
        <v>157</v>
      </c>
      <c r="P427" s="29" t="s">
        <v>180</v>
      </c>
      <c r="Q427" s="30" t="s">
        <v>68</v>
      </c>
      <c r="R427" s="73">
        <v>383</v>
      </c>
      <c r="S427" s="31">
        <f>R427*AE1</f>
        <v>478.75</v>
      </c>
      <c r="T427" s="31">
        <v>689</v>
      </c>
      <c r="U427" s="32">
        <f>((T427-S427)/T427)</f>
        <v>0.30515239477503631</v>
      </c>
      <c r="V427" s="32">
        <f>((T427-S427)/S427)</f>
        <v>0.43916449086161879</v>
      </c>
      <c r="W427" s="55" t="s">
        <v>159</v>
      </c>
      <c r="X427" s="117" t="s">
        <v>1069</v>
      </c>
      <c r="Y427" s="27" t="s">
        <v>153</v>
      </c>
      <c r="Z427" s="27" t="s">
        <v>1050</v>
      </c>
      <c r="AA427" s="49" t="s">
        <v>1051</v>
      </c>
      <c r="AB427" s="50" t="s">
        <v>1052</v>
      </c>
      <c r="AC427" s="51"/>
      <c r="AD427" s="51" t="s">
        <v>1053</v>
      </c>
    </row>
    <row r="428" spans="1:30" x14ac:dyDescent="0.2">
      <c r="A428" s="58" t="s">
        <v>1042</v>
      </c>
      <c r="B428" s="20">
        <v>44780</v>
      </c>
      <c r="C428" s="21"/>
      <c r="D428" s="71" t="s">
        <v>1070</v>
      </c>
      <c r="E428" s="72" t="s">
        <v>1071</v>
      </c>
      <c r="F428" s="23"/>
      <c r="G428" s="56">
        <v>4</v>
      </c>
      <c r="H428" s="52">
        <v>15</v>
      </c>
      <c r="I428" s="52">
        <v>50</v>
      </c>
      <c r="J428" s="25">
        <v>0.375</v>
      </c>
      <c r="K428" s="25">
        <v>0.54166666666666663</v>
      </c>
      <c r="L428" s="26"/>
      <c r="M428" s="29"/>
      <c r="N428" s="29" t="s">
        <v>142</v>
      </c>
      <c r="O428" s="29" t="s">
        <v>157</v>
      </c>
      <c r="P428" s="29" t="s">
        <v>158</v>
      </c>
      <c r="Q428" s="30" t="s">
        <v>68</v>
      </c>
      <c r="R428" s="73">
        <v>212.5</v>
      </c>
      <c r="S428" s="31">
        <f>R428*AE1</f>
        <v>265.625</v>
      </c>
      <c r="T428" s="31">
        <v>379</v>
      </c>
      <c r="U428" s="32">
        <f>((T428-S428)/T428)</f>
        <v>0.29914248021108181</v>
      </c>
      <c r="V428" s="32">
        <f>((T428-S428)/S428)</f>
        <v>0.42682352941176471</v>
      </c>
      <c r="W428" s="55" t="s">
        <v>159</v>
      </c>
      <c r="X428" s="117" t="s">
        <v>1072</v>
      </c>
      <c r="Y428" s="27" t="s">
        <v>153</v>
      </c>
      <c r="Z428" s="27" t="s">
        <v>1050</v>
      </c>
      <c r="AA428" s="49" t="s">
        <v>1051</v>
      </c>
      <c r="AB428" s="50" t="s">
        <v>1052</v>
      </c>
      <c r="AC428" s="51"/>
      <c r="AD428" s="51" t="s">
        <v>1053</v>
      </c>
    </row>
    <row r="429" spans="1:30" x14ac:dyDescent="0.2">
      <c r="A429" s="58" t="s">
        <v>1042</v>
      </c>
      <c r="B429" s="20">
        <v>44780</v>
      </c>
      <c r="C429" s="21"/>
      <c r="D429" s="71" t="s">
        <v>1073</v>
      </c>
      <c r="E429" s="72" t="s">
        <v>1074</v>
      </c>
      <c r="F429" s="23"/>
      <c r="G429" s="56">
        <v>8.5</v>
      </c>
      <c r="H429" s="52">
        <v>6</v>
      </c>
      <c r="I429" s="52">
        <v>45</v>
      </c>
      <c r="J429" s="25">
        <v>0.35416666666666669</v>
      </c>
      <c r="K429" s="25">
        <v>0.70833333333333337</v>
      </c>
      <c r="L429" s="26"/>
      <c r="M429" s="29"/>
      <c r="N429" s="29" t="s">
        <v>142</v>
      </c>
      <c r="O429" s="29" t="s">
        <v>57</v>
      </c>
      <c r="P429" s="29" t="s">
        <v>180</v>
      </c>
      <c r="Q429" s="30" t="s">
        <v>68</v>
      </c>
      <c r="R429" s="73">
        <v>591</v>
      </c>
      <c r="S429" s="31">
        <f>R429*AE1</f>
        <v>738.75</v>
      </c>
      <c r="T429" s="31">
        <v>1059</v>
      </c>
      <c r="U429" s="32">
        <f>((T429-S429)/T429)</f>
        <v>0.30240793201133143</v>
      </c>
      <c r="V429" s="32">
        <f>((T429-S429)/S429)</f>
        <v>0.43350253807106598</v>
      </c>
      <c r="W429" s="55" t="s">
        <v>159</v>
      </c>
      <c r="X429" s="117" t="s">
        <v>1075</v>
      </c>
      <c r="Y429" s="27" t="s">
        <v>153</v>
      </c>
      <c r="Z429" s="27" t="s">
        <v>1050</v>
      </c>
      <c r="AA429" s="49" t="s">
        <v>1051</v>
      </c>
      <c r="AB429" s="50" t="s">
        <v>1052</v>
      </c>
      <c r="AC429" s="51"/>
      <c r="AD429" s="51" t="s">
        <v>1053</v>
      </c>
    </row>
    <row r="430" spans="1:30" x14ac:dyDescent="0.2">
      <c r="A430" s="58" t="s">
        <v>1042</v>
      </c>
      <c r="B430" s="20">
        <v>44780</v>
      </c>
      <c r="C430" s="21"/>
      <c r="D430" s="71" t="s">
        <v>1076</v>
      </c>
      <c r="E430" s="72" t="s">
        <v>1077</v>
      </c>
      <c r="F430" s="23"/>
      <c r="G430" s="56">
        <v>2</v>
      </c>
      <c r="H430" s="52">
        <v>2</v>
      </c>
      <c r="I430" s="52">
        <v>5</v>
      </c>
      <c r="J430" s="25">
        <v>0.39583333333333331</v>
      </c>
      <c r="K430" s="25">
        <v>0.97916666666666663</v>
      </c>
      <c r="L430" s="26"/>
      <c r="M430" s="29"/>
      <c r="N430" s="29" t="s">
        <v>142</v>
      </c>
      <c r="O430" s="29" t="s">
        <v>157</v>
      </c>
      <c r="P430" s="29" t="s">
        <v>158</v>
      </c>
      <c r="Q430" s="30" t="s">
        <v>167</v>
      </c>
      <c r="R430" s="73">
        <v>707</v>
      </c>
      <c r="S430" s="31">
        <f>R430*AE1</f>
        <v>883.75</v>
      </c>
      <c r="T430" s="31">
        <v>1259</v>
      </c>
      <c r="U430" s="32">
        <f>((T430-S430)/T430)</f>
        <v>0.29805401111993646</v>
      </c>
      <c r="V430" s="32">
        <f>((T430-S430)/S430)</f>
        <v>0.42461103253182458</v>
      </c>
      <c r="W430" s="55" t="s">
        <v>159</v>
      </c>
      <c r="X430" s="117" t="s">
        <v>1078</v>
      </c>
      <c r="Y430" s="27" t="s">
        <v>153</v>
      </c>
      <c r="Z430" s="27" t="s">
        <v>1050</v>
      </c>
      <c r="AA430" s="49" t="s">
        <v>1051</v>
      </c>
      <c r="AB430" s="50" t="s">
        <v>1052</v>
      </c>
      <c r="AC430" s="51"/>
      <c r="AD430" s="51" t="s">
        <v>1053</v>
      </c>
    </row>
    <row r="431" spans="1:30" ht="17.25" x14ac:dyDescent="0.2">
      <c r="A431" s="58" t="s">
        <v>1042</v>
      </c>
      <c r="B431" s="20">
        <v>44781</v>
      </c>
      <c r="C431" s="21">
        <v>44781</v>
      </c>
      <c r="D431" s="71"/>
      <c r="E431" s="28" t="s">
        <v>1079</v>
      </c>
      <c r="F431" s="23" t="s">
        <v>33</v>
      </c>
      <c r="G431" s="56"/>
      <c r="H431" s="52"/>
      <c r="I431" s="52"/>
      <c r="J431" s="25"/>
      <c r="K431" s="25"/>
      <c r="L431" s="26">
        <v>0.33333333333333331</v>
      </c>
      <c r="M431" s="29">
        <v>0.83333333333333337</v>
      </c>
      <c r="N431" s="29" t="s">
        <v>142</v>
      </c>
      <c r="O431" s="29"/>
      <c r="P431" s="29"/>
      <c r="Q431" s="30"/>
      <c r="R431" s="73"/>
      <c r="S431" s="31"/>
      <c r="T431" s="31"/>
      <c r="U431" s="32"/>
      <c r="V431" s="32"/>
      <c r="W431" s="55" t="s">
        <v>48</v>
      </c>
      <c r="X431" s="55"/>
      <c r="Y431" s="27" t="s">
        <v>29</v>
      </c>
      <c r="Z431" s="27" t="s">
        <v>1050</v>
      </c>
      <c r="AA431" s="49" t="s">
        <v>1051</v>
      </c>
      <c r="AB431" s="50" t="s">
        <v>1052</v>
      </c>
      <c r="AC431" s="51"/>
      <c r="AD431" s="51" t="s">
        <v>1053</v>
      </c>
    </row>
    <row r="432" spans="1:30" x14ac:dyDescent="0.2">
      <c r="A432" s="58" t="s">
        <v>1042</v>
      </c>
      <c r="B432" s="20">
        <v>44781</v>
      </c>
      <c r="C432" s="21"/>
      <c r="D432" s="71" t="s">
        <v>1080</v>
      </c>
      <c r="E432" s="72" t="s">
        <v>1081</v>
      </c>
      <c r="F432" s="23"/>
      <c r="G432" s="56">
        <v>2</v>
      </c>
      <c r="H432" s="52">
        <v>20</v>
      </c>
      <c r="I432" s="52">
        <v>72</v>
      </c>
      <c r="J432" s="25"/>
      <c r="K432" s="25"/>
      <c r="L432" s="26"/>
      <c r="M432" s="29"/>
      <c r="N432" s="29" t="s">
        <v>142</v>
      </c>
      <c r="O432" s="29" t="s">
        <v>157</v>
      </c>
      <c r="P432" s="29" t="s">
        <v>151</v>
      </c>
      <c r="Q432" s="30" t="s">
        <v>68</v>
      </c>
      <c r="R432" s="73">
        <v>172.5</v>
      </c>
      <c r="S432" s="31">
        <f>R432*AE1</f>
        <v>215.625</v>
      </c>
      <c r="T432" s="31">
        <v>309</v>
      </c>
      <c r="U432" s="32">
        <f>((T432-S432)/T432)</f>
        <v>0.30218446601941745</v>
      </c>
      <c r="V432" s="32">
        <f>((T432-S432)/S432)</f>
        <v>0.43304347826086959</v>
      </c>
      <c r="W432" s="55" t="s">
        <v>159</v>
      </c>
      <c r="X432" s="117" t="s">
        <v>1082</v>
      </c>
      <c r="Y432" s="27" t="s">
        <v>153</v>
      </c>
      <c r="Z432" s="27" t="s">
        <v>1050</v>
      </c>
      <c r="AA432" s="49" t="s">
        <v>1051</v>
      </c>
      <c r="AB432" s="50" t="s">
        <v>1052</v>
      </c>
      <c r="AC432" s="51"/>
      <c r="AD432" s="51" t="s">
        <v>1053</v>
      </c>
    </row>
    <row r="433" spans="1:30" x14ac:dyDescent="0.2">
      <c r="A433" s="58" t="s">
        <v>1042</v>
      </c>
      <c r="B433" s="20">
        <v>44781</v>
      </c>
      <c r="C433" s="21"/>
      <c r="D433" s="71" t="s">
        <v>1083</v>
      </c>
      <c r="E433" s="72" t="s">
        <v>1084</v>
      </c>
      <c r="F433" s="23"/>
      <c r="G433" s="56">
        <v>2.5</v>
      </c>
      <c r="H433" s="52">
        <v>10</v>
      </c>
      <c r="I433" s="52">
        <v>25</v>
      </c>
      <c r="J433" s="25">
        <v>0.375</v>
      </c>
      <c r="K433" s="25">
        <v>0.47916666666666669</v>
      </c>
      <c r="L433" s="26"/>
      <c r="M433" s="29"/>
      <c r="N433" s="29" t="s">
        <v>142</v>
      </c>
      <c r="O433" s="29" t="s">
        <v>157</v>
      </c>
      <c r="P433" s="29" t="s">
        <v>180</v>
      </c>
      <c r="Q433" s="30" t="s">
        <v>68</v>
      </c>
      <c r="R433" s="73">
        <v>77</v>
      </c>
      <c r="S433" s="31">
        <f>R433*AE1</f>
        <v>96.25</v>
      </c>
      <c r="T433" s="31">
        <v>139</v>
      </c>
      <c r="U433" s="32">
        <f>((T433-S433)/T433)</f>
        <v>0.30755395683453235</v>
      </c>
      <c r="V433" s="32">
        <f>((T433-S433)/S433)</f>
        <v>0.44415584415584414</v>
      </c>
      <c r="W433" s="55" t="s">
        <v>159</v>
      </c>
      <c r="X433" s="117" t="s">
        <v>1085</v>
      </c>
      <c r="Y433" s="27" t="s">
        <v>153</v>
      </c>
      <c r="Z433" s="27" t="s">
        <v>1050</v>
      </c>
      <c r="AA433" s="49" t="s">
        <v>1051</v>
      </c>
      <c r="AB433" s="50" t="s">
        <v>1052</v>
      </c>
      <c r="AC433" s="51"/>
      <c r="AD433" s="51" t="s">
        <v>1053</v>
      </c>
    </row>
    <row r="434" spans="1:30" x14ac:dyDescent="0.2">
      <c r="A434" s="58" t="s">
        <v>1042</v>
      </c>
      <c r="B434" s="20">
        <v>44781</v>
      </c>
      <c r="C434" s="21"/>
      <c r="D434" s="71" t="s">
        <v>1086</v>
      </c>
      <c r="E434" s="72" t="s">
        <v>1087</v>
      </c>
      <c r="F434" s="23"/>
      <c r="G434" s="56">
        <v>2</v>
      </c>
      <c r="H434" s="52">
        <v>6</v>
      </c>
      <c r="I434" s="52">
        <v>24</v>
      </c>
      <c r="J434" s="25">
        <v>0.375</v>
      </c>
      <c r="K434" s="25">
        <v>0.45833333333333331</v>
      </c>
      <c r="L434" s="26"/>
      <c r="M434" s="29"/>
      <c r="N434" s="29" t="s">
        <v>142</v>
      </c>
      <c r="O434" s="29" t="s">
        <v>157</v>
      </c>
      <c r="P434" s="29" t="s">
        <v>180</v>
      </c>
      <c r="Q434" s="30" t="s">
        <v>68</v>
      </c>
      <c r="R434" s="73">
        <v>275</v>
      </c>
      <c r="S434" s="31">
        <f>R434*AE1</f>
        <v>343.75</v>
      </c>
      <c r="T434" s="31">
        <v>489</v>
      </c>
      <c r="U434" s="32">
        <f>((T434-S434)/T434)</f>
        <v>0.29703476482617586</v>
      </c>
      <c r="V434" s="32">
        <f>((T434-S434)/S434)</f>
        <v>0.42254545454545456</v>
      </c>
      <c r="W434" s="55" t="s">
        <v>159</v>
      </c>
      <c r="X434" s="117" t="s">
        <v>1088</v>
      </c>
      <c r="Y434" s="27" t="s">
        <v>153</v>
      </c>
      <c r="Z434" s="27" t="s">
        <v>1050</v>
      </c>
      <c r="AA434" s="49" t="s">
        <v>1051</v>
      </c>
      <c r="AB434" s="50" t="s">
        <v>1052</v>
      </c>
      <c r="AC434" s="51"/>
      <c r="AD434" s="51" t="s">
        <v>1053</v>
      </c>
    </row>
    <row r="435" spans="1:30" x14ac:dyDescent="0.2">
      <c r="A435" s="58" t="s">
        <v>1042</v>
      </c>
      <c r="B435" s="20">
        <v>44781</v>
      </c>
      <c r="C435" s="21"/>
      <c r="D435" s="71" t="s">
        <v>1089</v>
      </c>
      <c r="E435" s="72" t="s">
        <v>1090</v>
      </c>
      <c r="F435" s="23"/>
      <c r="G435" s="56">
        <v>2</v>
      </c>
      <c r="H435" s="52">
        <v>2</v>
      </c>
      <c r="I435" s="52">
        <v>20</v>
      </c>
      <c r="J435" s="25">
        <v>0.375</v>
      </c>
      <c r="K435" s="25">
        <v>0.45833333333333331</v>
      </c>
      <c r="L435" s="26"/>
      <c r="M435" s="29"/>
      <c r="N435" s="29" t="s">
        <v>142</v>
      </c>
      <c r="O435" s="29" t="s">
        <v>157</v>
      </c>
      <c r="P435" s="29" t="s">
        <v>180</v>
      </c>
      <c r="Q435" s="30" t="s">
        <v>68</v>
      </c>
      <c r="R435" s="73">
        <v>93.5</v>
      </c>
      <c r="S435" s="31">
        <f>R435*AE1</f>
        <v>116.875</v>
      </c>
      <c r="T435" s="31">
        <v>169</v>
      </c>
      <c r="U435" s="32">
        <f>((T435-S435)/T435)</f>
        <v>0.30843195266272189</v>
      </c>
      <c r="V435" s="32">
        <f>((T435-S435)/S435)</f>
        <v>0.44598930481283422</v>
      </c>
      <c r="W435" s="55" t="s">
        <v>159</v>
      </c>
      <c r="X435" s="117" t="s">
        <v>1091</v>
      </c>
      <c r="Y435" s="27" t="s">
        <v>153</v>
      </c>
      <c r="Z435" s="27" t="s">
        <v>1050</v>
      </c>
      <c r="AA435" s="49" t="s">
        <v>1051</v>
      </c>
      <c r="AB435" s="50" t="s">
        <v>1052</v>
      </c>
      <c r="AC435" s="51"/>
      <c r="AD435" s="51" t="s">
        <v>1053</v>
      </c>
    </row>
    <row r="436" spans="1:30" ht="17.25" x14ac:dyDescent="0.2">
      <c r="A436" s="58" t="s">
        <v>1042</v>
      </c>
      <c r="B436" s="20">
        <v>44782</v>
      </c>
      <c r="C436" s="21">
        <v>44782</v>
      </c>
      <c r="D436" s="71"/>
      <c r="E436" s="28" t="s">
        <v>1092</v>
      </c>
      <c r="F436" s="23" t="s">
        <v>80</v>
      </c>
      <c r="G436" s="56"/>
      <c r="H436" s="52"/>
      <c r="I436" s="52"/>
      <c r="J436" s="25"/>
      <c r="K436" s="25"/>
      <c r="L436" s="26" t="s">
        <v>194</v>
      </c>
      <c r="M436" s="29" t="s">
        <v>194</v>
      </c>
      <c r="N436" s="29" t="s">
        <v>142</v>
      </c>
      <c r="O436" s="29"/>
      <c r="P436" s="29"/>
      <c r="Q436" s="30"/>
      <c r="R436" s="73"/>
      <c r="S436" s="31"/>
      <c r="T436" s="31"/>
      <c r="U436" s="32"/>
      <c r="V436" s="32"/>
      <c r="W436" s="55" t="s">
        <v>195</v>
      </c>
      <c r="X436" s="55"/>
      <c r="Y436" s="27"/>
      <c r="Z436" s="27"/>
      <c r="AA436" s="49"/>
      <c r="AB436" s="50"/>
      <c r="AC436" s="51"/>
      <c r="AD436" s="51"/>
    </row>
    <row r="437" spans="1:30" ht="17.25" x14ac:dyDescent="0.2">
      <c r="A437" s="58" t="s">
        <v>1042</v>
      </c>
      <c r="B437" s="20">
        <v>44783</v>
      </c>
      <c r="C437" s="21">
        <v>44783</v>
      </c>
      <c r="D437" s="71"/>
      <c r="E437" s="28" t="s">
        <v>1093</v>
      </c>
      <c r="F437" s="23" t="s">
        <v>33</v>
      </c>
      <c r="G437" s="56"/>
      <c r="H437" s="52"/>
      <c r="I437" s="52"/>
      <c r="J437" s="25"/>
      <c r="K437" s="25"/>
      <c r="L437" s="26">
        <v>0.33333333333333331</v>
      </c>
      <c r="M437" s="29">
        <v>0.79166666666666663</v>
      </c>
      <c r="N437" s="29" t="s">
        <v>142</v>
      </c>
      <c r="O437" s="29"/>
      <c r="P437" s="29"/>
      <c r="Q437" s="30"/>
      <c r="R437" s="73"/>
      <c r="S437" s="31"/>
      <c r="T437" s="31"/>
      <c r="U437" s="32"/>
      <c r="V437" s="32"/>
      <c r="W437" s="55" t="s">
        <v>48</v>
      </c>
      <c r="X437" s="55"/>
      <c r="Y437" s="27" t="s">
        <v>29</v>
      </c>
      <c r="Z437" s="27" t="s">
        <v>657</v>
      </c>
      <c r="AA437" s="49" t="s">
        <v>658</v>
      </c>
      <c r="AB437" s="50" t="s">
        <v>659</v>
      </c>
      <c r="AC437" s="51"/>
      <c r="AD437" s="51" t="s">
        <v>672</v>
      </c>
    </row>
    <row r="438" spans="1:30" ht="17.25" x14ac:dyDescent="0.2">
      <c r="A438" s="58" t="s">
        <v>1042</v>
      </c>
      <c r="B438" s="20">
        <v>44784</v>
      </c>
      <c r="C438" s="21">
        <v>44784</v>
      </c>
      <c r="D438" s="71"/>
      <c r="E438" s="28" t="s">
        <v>1094</v>
      </c>
      <c r="F438" s="23" t="s">
        <v>39</v>
      </c>
      <c r="G438" s="56"/>
      <c r="H438" s="52"/>
      <c r="I438" s="52"/>
      <c r="J438" s="25"/>
      <c r="K438" s="25"/>
      <c r="L438" s="26">
        <v>0.5</v>
      </c>
      <c r="M438" s="29">
        <v>0.83333333333333337</v>
      </c>
      <c r="N438" s="29" t="s">
        <v>142</v>
      </c>
      <c r="O438" s="29"/>
      <c r="P438" s="29"/>
      <c r="Q438" s="30"/>
      <c r="R438" s="73"/>
      <c r="S438" s="31"/>
      <c r="T438" s="31"/>
      <c r="U438" s="32"/>
      <c r="V438" s="32"/>
      <c r="W438" s="55" t="s">
        <v>48</v>
      </c>
      <c r="X438" s="55"/>
      <c r="Y438" s="27" t="s">
        <v>29</v>
      </c>
      <c r="Z438" s="27" t="s">
        <v>657</v>
      </c>
      <c r="AA438" s="49" t="s">
        <v>658</v>
      </c>
      <c r="AB438" s="50" t="s">
        <v>659</v>
      </c>
      <c r="AC438" s="51"/>
      <c r="AD438" s="51" t="s">
        <v>672</v>
      </c>
    </row>
    <row r="439" spans="1:30" x14ac:dyDescent="0.2">
      <c r="A439" s="58" t="s">
        <v>1042</v>
      </c>
      <c r="B439" s="20">
        <v>44784</v>
      </c>
      <c r="C439" s="21"/>
      <c r="D439" s="71" t="s">
        <v>1095</v>
      </c>
      <c r="E439" s="72" t="s">
        <v>186</v>
      </c>
      <c r="F439" s="23"/>
      <c r="G439" s="56">
        <v>4</v>
      </c>
      <c r="H439" s="52">
        <v>2</v>
      </c>
      <c r="I439" s="52">
        <v>6</v>
      </c>
      <c r="J439" s="25">
        <v>0.375</v>
      </c>
      <c r="K439" s="25">
        <v>0.54166666666666663</v>
      </c>
      <c r="L439" s="26"/>
      <c r="M439" s="29"/>
      <c r="N439" s="29" t="s">
        <v>142</v>
      </c>
      <c r="O439" s="29" t="s">
        <v>157</v>
      </c>
      <c r="P439" s="29" t="s">
        <v>151</v>
      </c>
      <c r="Q439" s="30" t="s">
        <v>187</v>
      </c>
      <c r="R439" s="103">
        <v>650</v>
      </c>
      <c r="S439" s="31">
        <f>R439*AF1</f>
        <v>942.5</v>
      </c>
      <c r="T439" s="31">
        <v>1499</v>
      </c>
      <c r="U439" s="32">
        <f>((T439-S439)/T439)</f>
        <v>0.37124749833222148</v>
      </c>
      <c r="V439" s="32">
        <f>((T439-S439)/S439)</f>
        <v>0.59045092838196289</v>
      </c>
      <c r="W439" s="55" t="s">
        <v>188</v>
      </c>
      <c r="X439" s="117" t="s">
        <v>189</v>
      </c>
      <c r="Y439" s="27" t="s">
        <v>153</v>
      </c>
      <c r="Z439" s="27" t="s">
        <v>657</v>
      </c>
      <c r="AA439" s="49" t="s">
        <v>658</v>
      </c>
      <c r="AB439" s="50" t="s">
        <v>659</v>
      </c>
      <c r="AC439" s="51"/>
      <c r="AD439" s="51" t="s">
        <v>672</v>
      </c>
    </row>
    <row r="440" spans="1:30" x14ac:dyDescent="0.2">
      <c r="A440" s="58" t="s">
        <v>1042</v>
      </c>
      <c r="B440" s="20">
        <v>44784</v>
      </c>
      <c r="C440" s="21"/>
      <c r="D440" s="71" t="s">
        <v>1096</v>
      </c>
      <c r="E440" s="72" t="s">
        <v>191</v>
      </c>
      <c r="F440" s="23"/>
      <c r="G440" s="56">
        <v>8</v>
      </c>
      <c r="H440" s="52">
        <v>2</v>
      </c>
      <c r="I440" s="52">
        <v>6</v>
      </c>
      <c r="J440" s="25">
        <v>0.375</v>
      </c>
      <c r="K440" s="25">
        <v>0.70833333333333337</v>
      </c>
      <c r="L440" s="26"/>
      <c r="M440" s="29"/>
      <c r="N440" s="29" t="s">
        <v>142</v>
      </c>
      <c r="O440" s="29" t="s">
        <v>157</v>
      </c>
      <c r="P440" s="29" t="s">
        <v>151</v>
      </c>
      <c r="Q440" s="30" t="s">
        <v>187</v>
      </c>
      <c r="R440" s="103">
        <v>1000</v>
      </c>
      <c r="S440" s="31">
        <f>R440*AF1</f>
        <v>1450</v>
      </c>
      <c r="T440" s="31">
        <v>2299</v>
      </c>
      <c r="U440" s="32">
        <f>((T440-S440)/T440)</f>
        <v>0.36929099608525445</v>
      </c>
      <c r="V440" s="32">
        <f>((T440-S440)/S440)</f>
        <v>0.58551724137931038</v>
      </c>
      <c r="W440" s="55" t="s">
        <v>188</v>
      </c>
      <c r="X440" s="117" t="s">
        <v>192</v>
      </c>
      <c r="Y440" s="27" t="s">
        <v>153</v>
      </c>
      <c r="Z440" s="27" t="s">
        <v>657</v>
      </c>
      <c r="AA440" s="49" t="s">
        <v>658</v>
      </c>
      <c r="AB440" s="50" t="s">
        <v>659</v>
      </c>
      <c r="AC440" s="51"/>
      <c r="AD440" s="51" t="s">
        <v>672</v>
      </c>
    </row>
    <row r="441" spans="1:30" ht="17.25" x14ac:dyDescent="0.2">
      <c r="A441" s="58" t="s">
        <v>1042</v>
      </c>
      <c r="B441" s="20">
        <v>44785</v>
      </c>
      <c r="C441" s="21">
        <v>44785</v>
      </c>
      <c r="D441" s="71"/>
      <c r="E441" s="28" t="s">
        <v>1097</v>
      </c>
      <c r="F441" s="23" t="s">
        <v>33</v>
      </c>
      <c r="G441" s="56"/>
      <c r="H441" s="52"/>
      <c r="I441" s="52"/>
      <c r="J441" s="25"/>
      <c r="K441" s="25"/>
      <c r="L441" s="26">
        <v>0.29166666666666669</v>
      </c>
      <c r="M441" s="29">
        <v>0.54166666666666663</v>
      </c>
      <c r="N441" s="29" t="s">
        <v>142</v>
      </c>
      <c r="O441" s="29"/>
      <c r="P441" s="29"/>
      <c r="Q441" s="30"/>
      <c r="R441" s="73"/>
      <c r="S441" s="31"/>
      <c r="T441" s="31"/>
      <c r="U441" s="32"/>
      <c r="V441" s="32"/>
      <c r="W441" s="55" t="s">
        <v>48</v>
      </c>
      <c r="X441" s="55"/>
      <c r="Y441" s="27" t="s">
        <v>29</v>
      </c>
      <c r="Z441" s="27" t="s">
        <v>657</v>
      </c>
      <c r="AA441" s="49" t="s">
        <v>658</v>
      </c>
      <c r="AB441" s="50" t="s">
        <v>659</v>
      </c>
      <c r="AC441" s="51"/>
      <c r="AD441" s="51" t="s">
        <v>672</v>
      </c>
    </row>
    <row r="442" spans="1:30" x14ac:dyDescent="0.2">
      <c r="A442" s="58" t="s">
        <v>1042</v>
      </c>
      <c r="B442" s="20">
        <v>44785</v>
      </c>
      <c r="C442" s="21"/>
      <c r="D442" s="71" t="s">
        <v>1098</v>
      </c>
      <c r="E442" s="72" t="s">
        <v>1099</v>
      </c>
      <c r="F442" s="23"/>
      <c r="G442" s="56">
        <v>4</v>
      </c>
      <c r="H442" s="52">
        <v>10</v>
      </c>
      <c r="I442" s="52">
        <v>25</v>
      </c>
      <c r="J442" s="25"/>
      <c r="K442" s="25"/>
      <c r="L442" s="26"/>
      <c r="M442" s="29"/>
      <c r="N442" s="29" t="s">
        <v>142</v>
      </c>
      <c r="O442" s="29" t="s">
        <v>136</v>
      </c>
      <c r="P442" s="29" t="s">
        <v>713</v>
      </c>
      <c r="Q442" s="30" t="s">
        <v>56</v>
      </c>
      <c r="R442" s="103">
        <v>103</v>
      </c>
      <c r="S442" s="31">
        <f>R442*AF1</f>
        <v>149.35</v>
      </c>
      <c r="T442" s="31">
        <v>219</v>
      </c>
      <c r="U442" s="32">
        <f t="shared" ref="U442:U448" si="24">((T442-S442)/T442)</f>
        <v>0.31803652968036533</v>
      </c>
      <c r="V442" s="32">
        <f t="shared" ref="V442:V448" si="25">((T442-S442)/S442)</f>
        <v>0.46635420154000673</v>
      </c>
      <c r="W442" s="55" t="s">
        <v>159</v>
      </c>
      <c r="X442" s="117" t="s">
        <v>1100</v>
      </c>
      <c r="Y442" s="27" t="s">
        <v>153</v>
      </c>
      <c r="Z442" s="27" t="s">
        <v>657</v>
      </c>
      <c r="AA442" s="49" t="s">
        <v>658</v>
      </c>
      <c r="AB442" s="50" t="s">
        <v>659</v>
      </c>
      <c r="AC442" s="51"/>
      <c r="AD442" s="51" t="s">
        <v>1101</v>
      </c>
    </row>
    <row r="443" spans="1:30" x14ac:dyDescent="0.2">
      <c r="A443" s="58" t="s">
        <v>1042</v>
      </c>
      <c r="B443" s="20">
        <v>44785</v>
      </c>
      <c r="C443" s="21"/>
      <c r="D443" s="71" t="s">
        <v>1102</v>
      </c>
      <c r="E443" s="72" t="s">
        <v>1103</v>
      </c>
      <c r="F443" s="23"/>
      <c r="G443" s="56">
        <v>5</v>
      </c>
      <c r="H443" s="52">
        <v>20</v>
      </c>
      <c r="I443" s="52">
        <v>70</v>
      </c>
      <c r="J443" s="25"/>
      <c r="K443" s="25"/>
      <c r="L443" s="26"/>
      <c r="M443" s="29"/>
      <c r="N443" s="29" t="s">
        <v>142</v>
      </c>
      <c r="O443" s="29" t="s">
        <v>157</v>
      </c>
      <c r="P443" s="29" t="s">
        <v>151</v>
      </c>
      <c r="Q443" s="30" t="s">
        <v>56</v>
      </c>
      <c r="R443" s="103">
        <v>133</v>
      </c>
      <c r="S443" s="31">
        <f>R443*AF1</f>
        <v>192.85</v>
      </c>
      <c r="T443" s="31">
        <v>279</v>
      </c>
      <c r="U443" s="32">
        <f t="shared" si="24"/>
        <v>0.30878136200716849</v>
      </c>
      <c r="V443" s="32">
        <f t="shared" si="25"/>
        <v>0.44672024889810735</v>
      </c>
      <c r="W443" s="55" t="s">
        <v>159</v>
      </c>
      <c r="X443" s="117" t="s">
        <v>1104</v>
      </c>
      <c r="Y443" s="27" t="s">
        <v>153</v>
      </c>
      <c r="Z443" s="27" t="s">
        <v>657</v>
      </c>
      <c r="AA443" s="49" t="s">
        <v>658</v>
      </c>
      <c r="AB443" s="50" t="s">
        <v>659</v>
      </c>
      <c r="AC443" s="51"/>
      <c r="AD443" s="51" t="s">
        <v>1105</v>
      </c>
    </row>
    <row r="444" spans="1:30" x14ac:dyDescent="0.2">
      <c r="A444" s="58" t="s">
        <v>1042</v>
      </c>
      <c r="B444" s="20">
        <v>44785</v>
      </c>
      <c r="C444" s="21"/>
      <c r="D444" s="71" t="s">
        <v>1106</v>
      </c>
      <c r="E444" s="72" t="s">
        <v>1107</v>
      </c>
      <c r="F444" s="23"/>
      <c r="G444" s="56">
        <v>4</v>
      </c>
      <c r="H444" s="52">
        <v>20</v>
      </c>
      <c r="I444" s="52">
        <v>120</v>
      </c>
      <c r="J444" s="25"/>
      <c r="K444" s="25"/>
      <c r="L444" s="26"/>
      <c r="M444" s="29"/>
      <c r="N444" s="29" t="s">
        <v>142</v>
      </c>
      <c r="O444" s="29" t="s">
        <v>157</v>
      </c>
      <c r="P444" s="29" t="s">
        <v>151</v>
      </c>
      <c r="Q444" s="30" t="s">
        <v>56</v>
      </c>
      <c r="R444" s="103">
        <v>122</v>
      </c>
      <c r="S444" s="31">
        <f>R444*AF1</f>
        <v>176.9</v>
      </c>
      <c r="T444" s="31">
        <v>259</v>
      </c>
      <c r="U444" s="32">
        <f t="shared" si="24"/>
        <v>0.31698841698841695</v>
      </c>
      <c r="V444" s="32">
        <f t="shared" si="25"/>
        <v>0.46410401356698694</v>
      </c>
      <c r="W444" s="55" t="s">
        <v>159</v>
      </c>
      <c r="X444" s="117" t="s">
        <v>1108</v>
      </c>
      <c r="Y444" s="27" t="s">
        <v>153</v>
      </c>
      <c r="Z444" s="27" t="s">
        <v>657</v>
      </c>
      <c r="AA444" s="49" t="s">
        <v>658</v>
      </c>
      <c r="AB444" s="50" t="s">
        <v>659</v>
      </c>
      <c r="AC444" s="51"/>
      <c r="AD444" s="51" t="s">
        <v>1109</v>
      </c>
    </row>
    <row r="445" spans="1:30" x14ac:dyDescent="0.2">
      <c r="A445" s="58" t="s">
        <v>1042</v>
      </c>
      <c r="B445" s="20">
        <v>44785</v>
      </c>
      <c r="C445" s="21"/>
      <c r="D445" s="71" t="s">
        <v>1110</v>
      </c>
      <c r="E445" s="72" t="s">
        <v>1111</v>
      </c>
      <c r="F445" s="23"/>
      <c r="G445" s="56">
        <v>3</v>
      </c>
      <c r="H445" s="52">
        <v>15</v>
      </c>
      <c r="I445" s="52">
        <v>40</v>
      </c>
      <c r="J445" s="25"/>
      <c r="K445" s="25"/>
      <c r="L445" s="26"/>
      <c r="M445" s="29"/>
      <c r="N445" s="29" t="s">
        <v>142</v>
      </c>
      <c r="O445" s="29" t="s">
        <v>157</v>
      </c>
      <c r="P445" s="29" t="s">
        <v>151</v>
      </c>
      <c r="Q445" s="30" t="s">
        <v>56</v>
      </c>
      <c r="R445" s="103">
        <v>113</v>
      </c>
      <c r="S445" s="31">
        <f>R445*AF1</f>
        <v>163.85</v>
      </c>
      <c r="T445" s="31">
        <v>239</v>
      </c>
      <c r="U445" s="32">
        <f t="shared" si="24"/>
        <v>0.31443514644351467</v>
      </c>
      <c r="V445" s="32">
        <f t="shared" si="25"/>
        <v>0.45865120537076598</v>
      </c>
      <c r="W445" s="55" t="s">
        <v>159</v>
      </c>
      <c r="X445" s="117" t="s">
        <v>1112</v>
      </c>
      <c r="Y445" s="27" t="s">
        <v>153</v>
      </c>
      <c r="Z445" s="27" t="s">
        <v>657</v>
      </c>
      <c r="AA445" s="49" t="s">
        <v>658</v>
      </c>
      <c r="AB445" s="50" t="s">
        <v>659</v>
      </c>
      <c r="AC445" s="51"/>
      <c r="AD445" s="51" t="s">
        <v>660</v>
      </c>
    </row>
    <row r="446" spans="1:30" x14ac:dyDescent="0.2">
      <c r="A446" s="58" t="s">
        <v>1042</v>
      </c>
      <c r="B446" s="20">
        <v>44785</v>
      </c>
      <c r="C446" s="21"/>
      <c r="D446" s="71" t="s">
        <v>1113</v>
      </c>
      <c r="E446" s="72" t="s">
        <v>1114</v>
      </c>
      <c r="F446" s="23"/>
      <c r="G446" s="56">
        <v>4</v>
      </c>
      <c r="H446" s="52">
        <v>20</v>
      </c>
      <c r="I446" s="52">
        <v>80</v>
      </c>
      <c r="J446" s="25"/>
      <c r="K446" s="25"/>
      <c r="L446" s="26"/>
      <c r="M446" s="29"/>
      <c r="N446" s="29" t="s">
        <v>142</v>
      </c>
      <c r="O446" s="29" t="s">
        <v>157</v>
      </c>
      <c r="P446" s="29" t="s">
        <v>713</v>
      </c>
      <c r="Q446" s="30" t="s">
        <v>56</v>
      </c>
      <c r="R446" s="103">
        <v>118</v>
      </c>
      <c r="S446" s="31">
        <f>R446*AF1</f>
        <v>171.1</v>
      </c>
      <c r="T446" s="31">
        <v>249</v>
      </c>
      <c r="U446" s="32">
        <f t="shared" si="24"/>
        <v>0.31285140562248998</v>
      </c>
      <c r="V446" s="32">
        <f t="shared" si="25"/>
        <v>0.45528930450029226</v>
      </c>
      <c r="W446" s="55" t="s">
        <v>159</v>
      </c>
      <c r="X446" s="117" t="s">
        <v>1115</v>
      </c>
      <c r="Y446" s="27" t="s">
        <v>153</v>
      </c>
      <c r="Z446" s="27" t="s">
        <v>657</v>
      </c>
      <c r="AA446" s="49" t="s">
        <v>658</v>
      </c>
      <c r="AB446" s="50" t="s">
        <v>659</v>
      </c>
      <c r="AC446" s="51"/>
      <c r="AD446" s="51" t="s">
        <v>668</v>
      </c>
    </row>
    <row r="447" spans="1:30" x14ac:dyDescent="0.2">
      <c r="A447" s="58" t="s">
        <v>1042</v>
      </c>
      <c r="B447" s="20">
        <v>44785</v>
      </c>
      <c r="C447" s="21"/>
      <c r="D447" s="71" t="s">
        <v>1116</v>
      </c>
      <c r="E447" s="72" t="s">
        <v>186</v>
      </c>
      <c r="F447" s="23"/>
      <c r="G447" s="56">
        <v>4</v>
      </c>
      <c r="H447" s="52">
        <v>2</v>
      </c>
      <c r="I447" s="52">
        <v>6</v>
      </c>
      <c r="J447" s="25">
        <v>0.375</v>
      </c>
      <c r="K447" s="25">
        <v>0.54166666666666663</v>
      </c>
      <c r="L447" s="26"/>
      <c r="M447" s="29"/>
      <c r="N447" s="29" t="s">
        <v>142</v>
      </c>
      <c r="O447" s="29" t="s">
        <v>157</v>
      </c>
      <c r="P447" s="29" t="s">
        <v>151</v>
      </c>
      <c r="Q447" s="30" t="s">
        <v>187</v>
      </c>
      <c r="R447" s="103">
        <v>650</v>
      </c>
      <c r="S447" s="31">
        <f>R447*AF1</f>
        <v>942.5</v>
      </c>
      <c r="T447" s="31">
        <v>1499</v>
      </c>
      <c r="U447" s="32">
        <f t="shared" si="24"/>
        <v>0.37124749833222148</v>
      </c>
      <c r="V447" s="32">
        <f t="shared" si="25"/>
        <v>0.59045092838196289</v>
      </c>
      <c r="W447" s="55" t="s">
        <v>188</v>
      </c>
      <c r="X447" s="117" t="s">
        <v>189</v>
      </c>
      <c r="Y447" s="27" t="s">
        <v>153</v>
      </c>
      <c r="Z447" s="27" t="s">
        <v>657</v>
      </c>
      <c r="AA447" s="49" t="s">
        <v>658</v>
      </c>
      <c r="AB447" s="50" t="s">
        <v>659</v>
      </c>
      <c r="AC447" s="51"/>
      <c r="AD447" s="51" t="s">
        <v>672</v>
      </c>
    </row>
    <row r="448" spans="1:30" x14ac:dyDescent="0.2">
      <c r="A448" s="58" t="s">
        <v>1042</v>
      </c>
      <c r="B448" s="20">
        <v>44785</v>
      </c>
      <c r="C448" s="21"/>
      <c r="D448" s="71" t="s">
        <v>1117</v>
      </c>
      <c r="E448" s="72" t="s">
        <v>191</v>
      </c>
      <c r="F448" s="23"/>
      <c r="G448" s="56">
        <v>8</v>
      </c>
      <c r="H448" s="52">
        <v>2</v>
      </c>
      <c r="I448" s="52">
        <v>6</v>
      </c>
      <c r="J448" s="25">
        <v>0.375</v>
      </c>
      <c r="K448" s="25">
        <v>0.70833333333333337</v>
      </c>
      <c r="L448" s="26"/>
      <c r="M448" s="29"/>
      <c r="N448" s="29" t="s">
        <v>142</v>
      </c>
      <c r="O448" s="29" t="s">
        <v>157</v>
      </c>
      <c r="P448" s="29" t="s">
        <v>151</v>
      </c>
      <c r="Q448" s="30" t="s">
        <v>187</v>
      </c>
      <c r="R448" s="103">
        <v>1000</v>
      </c>
      <c r="S448" s="31">
        <f>R448*AF1</f>
        <v>1450</v>
      </c>
      <c r="T448" s="31">
        <v>2299</v>
      </c>
      <c r="U448" s="32">
        <f t="shared" si="24"/>
        <v>0.36929099608525445</v>
      </c>
      <c r="V448" s="32">
        <f t="shared" si="25"/>
        <v>0.58551724137931038</v>
      </c>
      <c r="W448" s="55" t="s">
        <v>188</v>
      </c>
      <c r="X448" s="117" t="s">
        <v>192</v>
      </c>
      <c r="Y448" s="27" t="s">
        <v>153</v>
      </c>
      <c r="Z448" s="27" t="s">
        <v>657</v>
      </c>
      <c r="AA448" s="49" t="s">
        <v>658</v>
      </c>
      <c r="AB448" s="50" t="s">
        <v>659</v>
      </c>
      <c r="AC448" s="51"/>
      <c r="AD448" s="51" t="s">
        <v>672</v>
      </c>
    </row>
    <row r="449" spans="1:30" ht="17.25" x14ac:dyDescent="0.2">
      <c r="A449" s="58" t="s">
        <v>1042</v>
      </c>
      <c r="B449" s="20">
        <v>44786</v>
      </c>
      <c r="C449" s="21">
        <v>44786</v>
      </c>
      <c r="D449" s="46"/>
      <c r="E449" s="104" t="s">
        <v>1118</v>
      </c>
      <c r="F449" s="23" t="s">
        <v>33</v>
      </c>
      <c r="G449" s="56"/>
      <c r="H449" s="52"/>
      <c r="I449" s="52"/>
      <c r="J449" s="25"/>
      <c r="K449" s="25"/>
      <c r="L449" s="26">
        <v>0.375</v>
      </c>
      <c r="M449" s="29" t="s">
        <v>194</v>
      </c>
      <c r="N449" s="29"/>
      <c r="O449" s="29"/>
      <c r="P449" s="29"/>
      <c r="Q449" s="30"/>
      <c r="R449" s="53"/>
      <c r="S449" s="54"/>
      <c r="T449" s="54"/>
      <c r="U449" s="32"/>
      <c r="V449" s="32"/>
      <c r="W449" s="55" t="s">
        <v>48</v>
      </c>
      <c r="X449" s="55"/>
      <c r="Y449" s="113" t="s">
        <v>29</v>
      </c>
      <c r="Z449" s="27" t="s">
        <v>657</v>
      </c>
      <c r="AA449" s="49" t="s">
        <v>658</v>
      </c>
      <c r="AB449" s="50" t="s">
        <v>659</v>
      </c>
      <c r="AC449" s="51"/>
      <c r="AD449" s="51" t="s">
        <v>672</v>
      </c>
    </row>
    <row r="450" spans="1:30" ht="18.75" x14ac:dyDescent="0.2">
      <c r="A450" s="16" t="s">
        <v>1119</v>
      </c>
      <c r="B450" s="17">
        <v>44786</v>
      </c>
      <c r="C450" s="18">
        <v>44786</v>
      </c>
      <c r="D450" s="33"/>
      <c r="E450" s="34" t="s">
        <v>1120</v>
      </c>
      <c r="F450" s="35"/>
      <c r="G450" s="36"/>
      <c r="H450" s="36"/>
      <c r="I450" s="36"/>
      <c r="J450" s="37"/>
      <c r="K450" s="37"/>
      <c r="L450" s="38"/>
      <c r="M450" s="39"/>
      <c r="N450" s="39"/>
      <c r="O450" s="39"/>
      <c r="P450" s="39"/>
      <c r="Q450" s="40"/>
      <c r="R450" s="41"/>
      <c r="S450" s="42"/>
      <c r="T450" s="42"/>
      <c r="U450" s="43"/>
      <c r="V450" s="43"/>
      <c r="W450" s="16" t="s">
        <v>28</v>
      </c>
      <c r="X450" s="16"/>
      <c r="Y450" s="112" t="s">
        <v>29</v>
      </c>
      <c r="Z450" s="44"/>
      <c r="AA450" s="44"/>
      <c r="AB450" s="44"/>
      <c r="AC450" s="45"/>
      <c r="AD450" s="45"/>
    </row>
    <row r="451" spans="1:30" ht="17.25" x14ac:dyDescent="0.2">
      <c r="A451" s="58" t="s">
        <v>1119</v>
      </c>
      <c r="B451" s="20">
        <v>44786</v>
      </c>
      <c r="C451" s="21">
        <v>44786</v>
      </c>
      <c r="D451" s="46"/>
      <c r="E451" s="104" t="s">
        <v>1118</v>
      </c>
      <c r="F451" s="23" t="s">
        <v>33</v>
      </c>
      <c r="G451" s="56"/>
      <c r="H451" s="52"/>
      <c r="I451" s="52"/>
      <c r="J451" s="25"/>
      <c r="K451" s="25"/>
      <c r="L451" s="26">
        <v>0.375</v>
      </c>
      <c r="M451" s="29" t="s">
        <v>194</v>
      </c>
      <c r="N451" s="29" t="s">
        <v>142</v>
      </c>
      <c r="O451" s="29"/>
      <c r="P451" s="29"/>
      <c r="Q451" s="30"/>
      <c r="R451" s="53"/>
      <c r="S451" s="54"/>
      <c r="T451" s="54"/>
      <c r="U451" s="32"/>
      <c r="V451" s="32"/>
      <c r="W451" s="55" t="s">
        <v>48</v>
      </c>
      <c r="X451" s="55"/>
      <c r="Y451" s="113" t="s">
        <v>29</v>
      </c>
      <c r="Z451" s="27" t="s">
        <v>657</v>
      </c>
      <c r="AA451" s="49" t="s">
        <v>658</v>
      </c>
      <c r="AB451" s="50" t="s">
        <v>659</v>
      </c>
      <c r="AC451" s="51"/>
      <c r="AD451" s="51" t="s">
        <v>672</v>
      </c>
    </row>
    <row r="452" spans="1:30" ht="17.25" x14ac:dyDescent="0.2">
      <c r="A452" s="58" t="s">
        <v>1119</v>
      </c>
      <c r="B452" s="20">
        <v>44787</v>
      </c>
      <c r="C452" s="21">
        <v>44787</v>
      </c>
      <c r="D452" s="71"/>
      <c r="E452" s="28" t="s">
        <v>1121</v>
      </c>
      <c r="F452" s="23" t="s">
        <v>33</v>
      </c>
      <c r="G452" s="56"/>
      <c r="H452" s="52"/>
      <c r="I452" s="52"/>
      <c r="J452" s="25"/>
      <c r="K452" s="25"/>
      <c r="L452" s="26" t="s">
        <v>194</v>
      </c>
      <c r="M452" s="29">
        <v>8.3333333333333329E-2</v>
      </c>
      <c r="N452" s="29" t="s">
        <v>142</v>
      </c>
      <c r="O452" s="29"/>
      <c r="P452" s="29"/>
      <c r="Q452" s="30"/>
      <c r="R452" s="73"/>
      <c r="S452" s="31"/>
      <c r="T452" s="31"/>
      <c r="U452" s="32"/>
      <c r="V452" s="32"/>
      <c r="W452" s="55" t="s">
        <v>48</v>
      </c>
      <c r="X452" s="55"/>
      <c r="Y452" s="27" t="s">
        <v>29</v>
      </c>
      <c r="Z452" s="27" t="s">
        <v>657</v>
      </c>
      <c r="AA452" s="49" t="s">
        <v>658</v>
      </c>
      <c r="AB452" s="50" t="s">
        <v>659</v>
      </c>
      <c r="AC452" s="51"/>
      <c r="AD452" s="51" t="s">
        <v>672</v>
      </c>
    </row>
    <row r="453" spans="1:30" x14ac:dyDescent="0.2">
      <c r="A453" s="58" t="s">
        <v>1119</v>
      </c>
      <c r="B453" s="20">
        <v>44787</v>
      </c>
      <c r="C453" s="21"/>
      <c r="D453" s="71" t="s">
        <v>1122</v>
      </c>
      <c r="E453" s="72" t="s">
        <v>1123</v>
      </c>
      <c r="F453" s="23"/>
      <c r="G453" s="56">
        <v>4</v>
      </c>
      <c r="H453" s="52">
        <v>15</v>
      </c>
      <c r="I453" s="52">
        <v>70</v>
      </c>
      <c r="J453" s="25"/>
      <c r="K453" s="25"/>
      <c r="L453" s="26"/>
      <c r="M453" s="29"/>
      <c r="N453" s="29" t="s">
        <v>142</v>
      </c>
      <c r="O453" s="29" t="s">
        <v>157</v>
      </c>
      <c r="P453" s="29" t="s">
        <v>158</v>
      </c>
      <c r="Q453" s="30" t="s">
        <v>54</v>
      </c>
      <c r="R453" s="103">
        <v>53</v>
      </c>
      <c r="S453" s="31">
        <f>R453*AF1</f>
        <v>76.849999999999994</v>
      </c>
      <c r="T453" s="31">
        <v>119</v>
      </c>
      <c r="U453" s="32">
        <f t="shared" ref="U453:U458" si="26">((T453-S453)/T453)</f>
        <v>0.35420168067226898</v>
      </c>
      <c r="V453" s="32">
        <f t="shared" ref="V453:V458" si="27">((T453-S453)/S453)</f>
        <v>0.54847104749512043</v>
      </c>
      <c r="W453" s="55" t="s">
        <v>159</v>
      </c>
      <c r="X453" s="117" t="s">
        <v>1124</v>
      </c>
      <c r="Y453" s="27" t="s">
        <v>153</v>
      </c>
      <c r="Z453" s="27" t="s">
        <v>657</v>
      </c>
      <c r="AA453" s="49" t="s">
        <v>658</v>
      </c>
      <c r="AB453" s="50" t="s">
        <v>659</v>
      </c>
      <c r="AC453" s="51"/>
      <c r="AD453" s="51" t="s">
        <v>672</v>
      </c>
    </row>
    <row r="454" spans="1:30" x14ac:dyDescent="0.2">
      <c r="A454" s="58" t="s">
        <v>1119</v>
      </c>
      <c r="B454" s="20">
        <v>44787</v>
      </c>
      <c r="C454" s="21"/>
      <c r="D454" s="71" t="s">
        <v>1125</v>
      </c>
      <c r="E454" s="72" t="s">
        <v>1126</v>
      </c>
      <c r="F454" s="23"/>
      <c r="G454" s="56">
        <v>5</v>
      </c>
      <c r="H454" s="52">
        <v>15</v>
      </c>
      <c r="I454" s="52">
        <v>60</v>
      </c>
      <c r="J454" s="25"/>
      <c r="K454" s="25"/>
      <c r="L454" s="26"/>
      <c r="M454" s="29"/>
      <c r="N454" s="29" t="s">
        <v>142</v>
      </c>
      <c r="O454" s="29" t="s">
        <v>157</v>
      </c>
      <c r="P454" s="29" t="s">
        <v>158</v>
      </c>
      <c r="Q454" s="30" t="s">
        <v>46</v>
      </c>
      <c r="R454" s="103">
        <v>127</v>
      </c>
      <c r="S454" s="31">
        <f>R454*AF1</f>
        <v>184.15</v>
      </c>
      <c r="T454" s="31">
        <v>269</v>
      </c>
      <c r="U454" s="32">
        <f t="shared" si="26"/>
        <v>0.3154275092936803</v>
      </c>
      <c r="V454" s="32">
        <f t="shared" si="27"/>
        <v>0.46076568015204994</v>
      </c>
      <c r="W454" s="55" t="s">
        <v>159</v>
      </c>
      <c r="X454" s="117" t="s">
        <v>1127</v>
      </c>
      <c r="Y454" s="27" t="s">
        <v>153</v>
      </c>
      <c r="Z454" s="27" t="s">
        <v>657</v>
      </c>
      <c r="AA454" s="49" t="s">
        <v>658</v>
      </c>
      <c r="AB454" s="50" t="s">
        <v>659</v>
      </c>
      <c r="AC454" s="51"/>
      <c r="AD454" s="51" t="s">
        <v>672</v>
      </c>
    </row>
    <row r="455" spans="1:30" x14ac:dyDescent="0.2">
      <c r="A455" s="58" t="s">
        <v>1119</v>
      </c>
      <c r="B455" s="20">
        <v>44787</v>
      </c>
      <c r="C455" s="21"/>
      <c r="D455" s="71" t="s">
        <v>1128</v>
      </c>
      <c r="E455" s="72" t="s">
        <v>1129</v>
      </c>
      <c r="F455" s="23"/>
      <c r="G455" s="56">
        <v>4</v>
      </c>
      <c r="H455" s="52">
        <v>10</v>
      </c>
      <c r="I455" s="52">
        <v>70</v>
      </c>
      <c r="J455" s="25"/>
      <c r="K455" s="25"/>
      <c r="L455" s="26"/>
      <c r="M455" s="29"/>
      <c r="N455" s="29" t="s">
        <v>142</v>
      </c>
      <c r="O455" s="29" t="s">
        <v>157</v>
      </c>
      <c r="P455" s="29" t="s">
        <v>151</v>
      </c>
      <c r="Q455" s="30" t="s">
        <v>56</v>
      </c>
      <c r="R455" s="103">
        <v>131</v>
      </c>
      <c r="S455" s="31">
        <f>R455*AF1</f>
        <v>189.95</v>
      </c>
      <c r="T455" s="31">
        <v>279</v>
      </c>
      <c r="U455" s="32">
        <f t="shared" si="26"/>
        <v>0.31917562724014342</v>
      </c>
      <c r="V455" s="32">
        <f t="shared" si="27"/>
        <v>0.46880758094235336</v>
      </c>
      <c r="W455" s="55" t="s">
        <v>159</v>
      </c>
      <c r="X455" s="117" t="s">
        <v>1130</v>
      </c>
      <c r="Y455" s="27" t="s">
        <v>153</v>
      </c>
      <c r="Z455" s="27" t="s">
        <v>657</v>
      </c>
      <c r="AA455" s="49" t="s">
        <v>658</v>
      </c>
      <c r="AB455" s="50" t="s">
        <v>659</v>
      </c>
      <c r="AC455" s="51"/>
      <c r="AD455" s="51" t="s">
        <v>672</v>
      </c>
    </row>
    <row r="456" spans="1:30" x14ac:dyDescent="0.2">
      <c r="A456" s="58" t="s">
        <v>1119</v>
      </c>
      <c r="B456" s="20">
        <v>44787</v>
      </c>
      <c r="C456" s="21"/>
      <c r="D456" s="71" t="s">
        <v>1131</v>
      </c>
      <c r="E456" s="72" t="s">
        <v>1132</v>
      </c>
      <c r="F456" s="23"/>
      <c r="G456" s="56">
        <v>4</v>
      </c>
      <c r="H456" s="52">
        <v>15</v>
      </c>
      <c r="I456" s="52">
        <v>80</v>
      </c>
      <c r="J456" s="25"/>
      <c r="K456" s="25"/>
      <c r="L456" s="26"/>
      <c r="M456" s="29"/>
      <c r="N456" s="29" t="s">
        <v>142</v>
      </c>
      <c r="O456" s="29" t="s">
        <v>157</v>
      </c>
      <c r="P456" s="29" t="s">
        <v>151</v>
      </c>
      <c r="Q456" s="30" t="s">
        <v>46</v>
      </c>
      <c r="R456" s="103">
        <v>72</v>
      </c>
      <c r="S456" s="31">
        <f>R456*AF1</f>
        <v>104.39999999999999</v>
      </c>
      <c r="T456" s="31">
        <v>149</v>
      </c>
      <c r="U456" s="32">
        <f t="shared" si="26"/>
        <v>0.29932885906040274</v>
      </c>
      <c r="V456" s="32">
        <f t="shared" si="27"/>
        <v>0.42720306513409972</v>
      </c>
      <c r="W456" s="55" t="s">
        <v>159</v>
      </c>
      <c r="X456" s="117" t="s">
        <v>1133</v>
      </c>
      <c r="Y456" s="27" t="s">
        <v>153</v>
      </c>
      <c r="Z456" s="27" t="s">
        <v>657</v>
      </c>
      <c r="AA456" s="49" t="s">
        <v>658</v>
      </c>
      <c r="AB456" s="50" t="s">
        <v>659</v>
      </c>
      <c r="AC456" s="51"/>
      <c r="AD456" s="51" t="s">
        <v>672</v>
      </c>
    </row>
    <row r="457" spans="1:30" x14ac:dyDescent="0.2">
      <c r="A457" s="58" t="s">
        <v>1119</v>
      </c>
      <c r="B457" s="20">
        <v>44787</v>
      </c>
      <c r="C457" s="21"/>
      <c r="D457" s="71" t="s">
        <v>1134</v>
      </c>
      <c r="E457" s="72" t="s">
        <v>186</v>
      </c>
      <c r="F457" s="23"/>
      <c r="G457" s="56">
        <v>4</v>
      </c>
      <c r="H457" s="52">
        <v>2</v>
      </c>
      <c r="I457" s="52">
        <v>6</v>
      </c>
      <c r="J457" s="25">
        <v>0.375</v>
      </c>
      <c r="K457" s="25">
        <v>0.54166666666666663</v>
      </c>
      <c r="L457" s="26"/>
      <c r="M457" s="29"/>
      <c r="N457" s="29" t="s">
        <v>142</v>
      </c>
      <c r="O457" s="29" t="s">
        <v>157</v>
      </c>
      <c r="P457" s="29" t="s">
        <v>151</v>
      </c>
      <c r="Q457" s="30" t="s">
        <v>187</v>
      </c>
      <c r="R457" s="103">
        <v>695</v>
      </c>
      <c r="S457" s="31">
        <f>R457*AF1</f>
        <v>1007.75</v>
      </c>
      <c r="T457" s="31">
        <v>1599</v>
      </c>
      <c r="U457" s="32">
        <f t="shared" si="26"/>
        <v>0.36976235146966852</v>
      </c>
      <c r="V457" s="32">
        <f t="shared" si="27"/>
        <v>0.58670305135202183</v>
      </c>
      <c r="W457" s="55" t="s">
        <v>188</v>
      </c>
      <c r="X457" s="117" t="s">
        <v>189</v>
      </c>
      <c r="Y457" s="27" t="s">
        <v>1135</v>
      </c>
      <c r="Z457" s="27" t="s">
        <v>657</v>
      </c>
      <c r="AA457" s="49" t="s">
        <v>658</v>
      </c>
      <c r="AB457" s="50" t="s">
        <v>659</v>
      </c>
      <c r="AC457" s="51"/>
      <c r="AD457" s="51" t="s">
        <v>672</v>
      </c>
    </row>
    <row r="458" spans="1:30" x14ac:dyDescent="0.2">
      <c r="A458" s="58" t="s">
        <v>1119</v>
      </c>
      <c r="B458" s="20">
        <v>44787</v>
      </c>
      <c r="C458" s="21"/>
      <c r="D458" s="71" t="s">
        <v>1136</v>
      </c>
      <c r="E458" s="72" t="s">
        <v>191</v>
      </c>
      <c r="F458" s="23"/>
      <c r="G458" s="56">
        <v>8</v>
      </c>
      <c r="H458" s="52">
        <v>2</v>
      </c>
      <c r="I458" s="52">
        <v>6</v>
      </c>
      <c r="J458" s="25">
        <v>0.375</v>
      </c>
      <c r="K458" s="25">
        <v>0.70833333333333337</v>
      </c>
      <c r="L458" s="26"/>
      <c r="M458" s="29"/>
      <c r="N458" s="29" t="s">
        <v>142</v>
      </c>
      <c r="O458" s="29" t="s">
        <v>157</v>
      </c>
      <c r="P458" s="29" t="s">
        <v>151</v>
      </c>
      <c r="Q458" s="30" t="s">
        <v>187</v>
      </c>
      <c r="R458" s="103">
        <v>975</v>
      </c>
      <c r="S458" s="31">
        <f>R458*AF1</f>
        <v>1413.75</v>
      </c>
      <c r="T458" s="31">
        <v>2199</v>
      </c>
      <c r="U458" s="32">
        <f t="shared" si="26"/>
        <v>0.35709413369713505</v>
      </c>
      <c r="V458" s="32">
        <f t="shared" si="27"/>
        <v>0.55543766578249332</v>
      </c>
      <c r="W458" s="55" t="s">
        <v>188</v>
      </c>
      <c r="X458" s="117" t="s">
        <v>192</v>
      </c>
      <c r="Y458" s="27" t="s">
        <v>1135</v>
      </c>
      <c r="Z458" s="27" t="s">
        <v>657</v>
      </c>
      <c r="AA458" s="49" t="s">
        <v>658</v>
      </c>
      <c r="AB458" s="50" t="s">
        <v>659</v>
      </c>
      <c r="AC458" s="51"/>
      <c r="AD458" s="51" t="s">
        <v>672</v>
      </c>
    </row>
    <row r="459" spans="1:30" ht="17.25" x14ac:dyDescent="0.2">
      <c r="A459" s="58" t="s">
        <v>1119</v>
      </c>
      <c r="B459" s="20">
        <v>44788</v>
      </c>
      <c r="C459" s="21">
        <v>44788</v>
      </c>
      <c r="D459" s="71"/>
      <c r="E459" s="28" t="s">
        <v>1137</v>
      </c>
      <c r="F459" s="23" t="s">
        <v>33</v>
      </c>
      <c r="G459" s="56"/>
      <c r="H459" s="52"/>
      <c r="I459" s="52"/>
      <c r="J459" s="25"/>
      <c r="K459" s="25"/>
      <c r="L459" s="26">
        <v>0.3125</v>
      </c>
      <c r="M459" s="29">
        <v>0.83333333333333337</v>
      </c>
      <c r="N459" s="29" t="s">
        <v>142</v>
      </c>
      <c r="O459" s="29"/>
      <c r="P459" s="29"/>
      <c r="Q459" s="30"/>
      <c r="R459" s="73"/>
      <c r="S459" s="31"/>
      <c r="T459" s="31"/>
      <c r="U459" s="32"/>
      <c r="V459" s="32"/>
      <c r="W459" s="55" t="s">
        <v>48</v>
      </c>
      <c r="X459" s="55"/>
      <c r="Y459" s="27" t="s">
        <v>29</v>
      </c>
      <c r="Z459" s="27" t="s">
        <v>657</v>
      </c>
      <c r="AA459" s="49" t="s">
        <v>658</v>
      </c>
      <c r="AB459" s="50" t="s">
        <v>659</v>
      </c>
      <c r="AC459" s="51"/>
      <c r="AD459" s="51" t="s">
        <v>672</v>
      </c>
    </row>
    <row r="460" spans="1:30" x14ac:dyDescent="0.2">
      <c r="A460" s="58" t="s">
        <v>1119</v>
      </c>
      <c r="B460" s="20">
        <v>44788</v>
      </c>
      <c r="C460" s="21"/>
      <c r="D460" s="71" t="s">
        <v>1138</v>
      </c>
      <c r="E460" s="72" t="s">
        <v>1139</v>
      </c>
      <c r="F460" s="23"/>
      <c r="G460" s="56">
        <v>3</v>
      </c>
      <c r="H460" s="52">
        <v>10</v>
      </c>
      <c r="I460" s="52">
        <v>20</v>
      </c>
      <c r="J460" s="25"/>
      <c r="K460" s="25"/>
      <c r="L460" s="26"/>
      <c r="M460" s="29"/>
      <c r="N460" s="29" t="s">
        <v>142</v>
      </c>
      <c r="O460" s="29" t="s">
        <v>157</v>
      </c>
      <c r="P460" s="29" t="s">
        <v>151</v>
      </c>
      <c r="Q460" s="30" t="s">
        <v>56</v>
      </c>
      <c r="R460" s="103">
        <v>42</v>
      </c>
      <c r="S460" s="31">
        <f>R460*AF1</f>
        <v>60.9</v>
      </c>
      <c r="T460" s="31">
        <v>99</v>
      </c>
      <c r="U460" s="32">
        <f t="shared" ref="U460:U465" si="28">((T460-S460)/T460)</f>
        <v>0.38484848484848488</v>
      </c>
      <c r="V460" s="32">
        <f t="shared" ref="V460:V465" si="29">((T460-S460)/S460)</f>
        <v>0.62561576354679804</v>
      </c>
      <c r="W460" s="55" t="s">
        <v>159</v>
      </c>
      <c r="X460" s="117" t="s">
        <v>1140</v>
      </c>
      <c r="Y460" s="27" t="s">
        <v>153</v>
      </c>
      <c r="Z460" s="27" t="s">
        <v>657</v>
      </c>
      <c r="AA460" s="49" t="s">
        <v>658</v>
      </c>
      <c r="AB460" s="50" t="s">
        <v>659</v>
      </c>
      <c r="AC460" s="51"/>
      <c r="AD460" s="51" t="s">
        <v>672</v>
      </c>
    </row>
    <row r="461" spans="1:30" x14ac:dyDescent="0.2">
      <c r="A461" s="58" t="s">
        <v>1119</v>
      </c>
      <c r="B461" s="20">
        <v>44788</v>
      </c>
      <c r="C461" s="21"/>
      <c r="D461" s="71" t="s">
        <v>1141</v>
      </c>
      <c r="E461" s="72" t="s">
        <v>1142</v>
      </c>
      <c r="F461" s="23"/>
      <c r="G461" s="56">
        <v>4</v>
      </c>
      <c r="H461" s="52">
        <v>20</v>
      </c>
      <c r="I461" s="52">
        <v>40</v>
      </c>
      <c r="J461" s="25"/>
      <c r="K461" s="25"/>
      <c r="L461" s="26"/>
      <c r="M461" s="29"/>
      <c r="N461" s="29" t="s">
        <v>142</v>
      </c>
      <c r="O461" s="29" t="s">
        <v>157</v>
      </c>
      <c r="P461" s="29" t="s">
        <v>151</v>
      </c>
      <c r="Q461" s="30" t="s">
        <v>54</v>
      </c>
      <c r="R461" s="103">
        <v>72</v>
      </c>
      <c r="S461" s="31">
        <f>R461*AF1</f>
        <v>104.39999999999999</v>
      </c>
      <c r="T461" s="31">
        <v>149</v>
      </c>
      <c r="U461" s="32">
        <f t="shared" si="28"/>
        <v>0.29932885906040274</v>
      </c>
      <c r="V461" s="32">
        <f t="shared" si="29"/>
        <v>0.42720306513409972</v>
      </c>
      <c r="W461" s="55" t="s">
        <v>159</v>
      </c>
      <c r="X461" s="117" t="s">
        <v>1143</v>
      </c>
      <c r="Y461" s="27" t="s">
        <v>153</v>
      </c>
      <c r="Z461" s="27" t="s">
        <v>657</v>
      </c>
      <c r="AA461" s="49" t="s">
        <v>658</v>
      </c>
      <c r="AB461" s="50" t="s">
        <v>659</v>
      </c>
      <c r="AC461" s="51"/>
      <c r="AD461" s="51" t="s">
        <v>672</v>
      </c>
    </row>
    <row r="462" spans="1:30" x14ac:dyDescent="0.2">
      <c r="A462" s="58" t="s">
        <v>1119</v>
      </c>
      <c r="B462" s="20">
        <v>44788</v>
      </c>
      <c r="C462" s="21"/>
      <c r="D462" s="71" t="s">
        <v>1144</v>
      </c>
      <c r="E462" s="72" t="s">
        <v>1145</v>
      </c>
      <c r="F462" s="23"/>
      <c r="G462" s="56">
        <v>3.5</v>
      </c>
      <c r="H462" s="52">
        <v>10</v>
      </c>
      <c r="I462" s="52">
        <v>40</v>
      </c>
      <c r="J462" s="25"/>
      <c r="K462" s="25"/>
      <c r="L462" s="26"/>
      <c r="M462" s="29"/>
      <c r="N462" s="29" t="s">
        <v>142</v>
      </c>
      <c r="O462" s="29" t="s">
        <v>157</v>
      </c>
      <c r="P462" s="29" t="s">
        <v>151</v>
      </c>
      <c r="Q462" s="30" t="s">
        <v>56</v>
      </c>
      <c r="R462" s="103">
        <v>111</v>
      </c>
      <c r="S462" s="31">
        <f>R462*AF1</f>
        <v>160.94999999999999</v>
      </c>
      <c r="T462" s="31">
        <v>229</v>
      </c>
      <c r="U462" s="32">
        <f t="shared" si="28"/>
        <v>0.29716157205240179</v>
      </c>
      <c r="V462" s="32">
        <f t="shared" si="29"/>
        <v>0.422802112457285</v>
      </c>
      <c r="W462" s="55" t="s">
        <v>159</v>
      </c>
      <c r="X462" s="117" t="s">
        <v>1146</v>
      </c>
      <c r="Y462" s="27" t="s">
        <v>153</v>
      </c>
      <c r="Z462" s="27" t="s">
        <v>657</v>
      </c>
      <c r="AA462" s="49" t="s">
        <v>658</v>
      </c>
      <c r="AB462" s="50" t="s">
        <v>659</v>
      </c>
      <c r="AC462" s="51"/>
      <c r="AD462" s="51" t="s">
        <v>672</v>
      </c>
    </row>
    <row r="463" spans="1:30" x14ac:dyDescent="0.2">
      <c r="A463" s="58" t="s">
        <v>1119</v>
      </c>
      <c r="B463" s="20">
        <v>44788</v>
      </c>
      <c r="C463" s="21"/>
      <c r="D463" s="71" t="s">
        <v>1147</v>
      </c>
      <c r="E463" s="72" t="s">
        <v>1148</v>
      </c>
      <c r="F463" s="23"/>
      <c r="G463" s="56">
        <v>5</v>
      </c>
      <c r="H463" s="52">
        <v>20</v>
      </c>
      <c r="I463" s="52">
        <v>40</v>
      </c>
      <c r="J463" s="25"/>
      <c r="K463" s="25"/>
      <c r="L463" s="26"/>
      <c r="M463" s="29"/>
      <c r="N463" s="29" t="s">
        <v>142</v>
      </c>
      <c r="O463" s="29" t="s">
        <v>157</v>
      </c>
      <c r="P463" s="29" t="s">
        <v>158</v>
      </c>
      <c r="Q463" s="30" t="s">
        <v>54</v>
      </c>
      <c r="R463" s="103">
        <v>95</v>
      </c>
      <c r="S463" s="31">
        <f>R463*AF1</f>
        <v>137.75</v>
      </c>
      <c r="T463" s="31">
        <v>199</v>
      </c>
      <c r="U463" s="32">
        <f t="shared" si="28"/>
        <v>0.30778894472361806</v>
      </c>
      <c r="V463" s="32">
        <f t="shared" si="29"/>
        <v>0.44464609800362975</v>
      </c>
      <c r="W463" s="55" t="s">
        <v>159</v>
      </c>
      <c r="X463" s="117" t="s">
        <v>1149</v>
      </c>
      <c r="Y463" s="27" t="s">
        <v>153</v>
      </c>
      <c r="Z463" s="27" t="s">
        <v>657</v>
      </c>
      <c r="AA463" s="49" t="s">
        <v>658</v>
      </c>
      <c r="AB463" s="50" t="s">
        <v>659</v>
      </c>
      <c r="AC463" s="51"/>
      <c r="AD463" s="51" t="s">
        <v>672</v>
      </c>
    </row>
    <row r="464" spans="1:30" x14ac:dyDescent="0.2">
      <c r="A464" s="58" t="s">
        <v>1119</v>
      </c>
      <c r="B464" s="20">
        <v>44788</v>
      </c>
      <c r="C464" s="21"/>
      <c r="D464" s="71" t="s">
        <v>1150</v>
      </c>
      <c r="E464" s="72" t="s">
        <v>186</v>
      </c>
      <c r="F464" s="23"/>
      <c r="G464" s="56">
        <v>4</v>
      </c>
      <c r="H464" s="52">
        <v>2</v>
      </c>
      <c r="I464" s="52">
        <v>6</v>
      </c>
      <c r="J464" s="25">
        <v>0.375</v>
      </c>
      <c r="K464" s="25">
        <v>0.54166666666666663</v>
      </c>
      <c r="L464" s="26"/>
      <c r="M464" s="29"/>
      <c r="N464" s="29" t="s">
        <v>142</v>
      </c>
      <c r="O464" s="29" t="s">
        <v>157</v>
      </c>
      <c r="P464" s="29" t="s">
        <v>151</v>
      </c>
      <c r="Q464" s="30" t="s">
        <v>187</v>
      </c>
      <c r="R464" s="103">
        <v>695</v>
      </c>
      <c r="S464" s="31">
        <f>R464*AF1</f>
        <v>1007.75</v>
      </c>
      <c r="T464" s="31">
        <v>1599</v>
      </c>
      <c r="U464" s="32">
        <f t="shared" si="28"/>
        <v>0.36976235146966852</v>
      </c>
      <c r="V464" s="32">
        <f t="shared" si="29"/>
        <v>0.58670305135202183</v>
      </c>
      <c r="W464" s="55" t="s">
        <v>188</v>
      </c>
      <c r="X464" s="117" t="s">
        <v>189</v>
      </c>
      <c r="Y464" s="27" t="s">
        <v>153</v>
      </c>
      <c r="Z464" s="27" t="s">
        <v>657</v>
      </c>
      <c r="AA464" s="49" t="s">
        <v>658</v>
      </c>
      <c r="AB464" s="50" t="s">
        <v>659</v>
      </c>
      <c r="AC464" s="51"/>
      <c r="AD464" s="51" t="s">
        <v>672</v>
      </c>
    </row>
    <row r="465" spans="1:30" x14ac:dyDescent="0.2">
      <c r="A465" s="58" t="s">
        <v>1119</v>
      </c>
      <c r="B465" s="20">
        <v>44788</v>
      </c>
      <c r="C465" s="21"/>
      <c r="D465" s="71" t="s">
        <v>1151</v>
      </c>
      <c r="E465" s="72" t="s">
        <v>191</v>
      </c>
      <c r="F465" s="23"/>
      <c r="G465" s="56">
        <v>8</v>
      </c>
      <c r="H465" s="52">
        <v>2</v>
      </c>
      <c r="I465" s="52">
        <v>6</v>
      </c>
      <c r="J465" s="25">
        <v>0.375</v>
      </c>
      <c r="K465" s="25">
        <v>0.70833333333333337</v>
      </c>
      <c r="L465" s="26"/>
      <c r="M465" s="29"/>
      <c r="N465" s="29" t="s">
        <v>142</v>
      </c>
      <c r="O465" s="29" t="s">
        <v>157</v>
      </c>
      <c r="P465" s="29" t="s">
        <v>151</v>
      </c>
      <c r="Q465" s="30" t="s">
        <v>187</v>
      </c>
      <c r="R465" s="103">
        <v>975</v>
      </c>
      <c r="S465" s="31">
        <f>R465*AF1</f>
        <v>1413.75</v>
      </c>
      <c r="T465" s="31">
        <v>2199</v>
      </c>
      <c r="U465" s="32">
        <f t="shared" si="28"/>
        <v>0.35709413369713505</v>
      </c>
      <c r="V465" s="32">
        <f t="shared" si="29"/>
        <v>0.55543766578249332</v>
      </c>
      <c r="W465" s="55" t="s">
        <v>188</v>
      </c>
      <c r="X465" s="117" t="s">
        <v>192</v>
      </c>
      <c r="Y465" s="27" t="s">
        <v>153</v>
      </c>
      <c r="Z465" s="27" t="s">
        <v>657</v>
      </c>
      <c r="AA465" s="49" t="s">
        <v>658</v>
      </c>
      <c r="AB465" s="50" t="s">
        <v>659</v>
      </c>
      <c r="AC465" s="51"/>
      <c r="AD465" s="51" t="s">
        <v>672</v>
      </c>
    </row>
    <row r="466" spans="1:30" ht="17.25" x14ac:dyDescent="0.2">
      <c r="A466" s="58" t="s">
        <v>1119</v>
      </c>
      <c r="B466" s="20">
        <v>44789</v>
      </c>
      <c r="C466" s="21">
        <v>44789</v>
      </c>
      <c r="D466" s="71"/>
      <c r="E466" s="28" t="s">
        <v>1097</v>
      </c>
      <c r="F466" s="23" t="s">
        <v>33</v>
      </c>
      <c r="G466" s="56"/>
      <c r="H466" s="52"/>
      <c r="I466" s="52"/>
      <c r="J466" s="25"/>
      <c r="K466" s="25"/>
      <c r="L466" s="26">
        <v>0.41666666666666669</v>
      </c>
      <c r="M466" s="29">
        <v>0.875</v>
      </c>
      <c r="N466" s="29" t="s">
        <v>142</v>
      </c>
      <c r="O466" s="29"/>
      <c r="P466" s="29"/>
      <c r="Q466" s="30"/>
      <c r="R466" s="73"/>
      <c r="S466"/>
      <c r="T466" s="31"/>
      <c r="U466" s="32"/>
      <c r="V466" s="32"/>
      <c r="W466" s="55" t="s">
        <v>48</v>
      </c>
      <c r="X466" s="55"/>
      <c r="Y466" s="27" t="s">
        <v>29</v>
      </c>
      <c r="Z466" s="27" t="s">
        <v>657</v>
      </c>
      <c r="AA466" s="49" t="s">
        <v>658</v>
      </c>
      <c r="AB466" s="50" t="s">
        <v>659</v>
      </c>
      <c r="AC466" s="51"/>
      <c r="AD466" s="51" t="s">
        <v>672</v>
      </c>
    </row>
    <row r="467" spans="1:30" x14ac:dyDescent="0.2">
      <c r="A467" s="58" t="s">
        <v>1119</v>
      </c>
      <c r="B467" s="20">
        <v>44789</v>
      </c>
      <c r="C467" s="21"/>
      <c r="D467" s="71" t="s">
        <v>1098</v>
      </c>
      <c r="E467" s="72" t="s">
        <v>1099</v>
      </c>
      <c r="F467" s="23"/>
      <c r="G467" s="56">
        <v>4</v>
      </c>
      <c r="H467" s="52">
        <v>10</v>
      </c>
      <c r="I467" s="52">
        <v>25</v>
      </c>
      <c r="J467" s="25"/>
      <c r="K467" s="25"/>
      <c r="L467" s="26"/>
      <c r="M467" s="29"/>
      <c r="N467" s="29" t="s">
        <v>142</v>
      </c>
      <c r="O467" s="29" t="s">
        <v>136</v>
      </c>
      <c r="P467" s="29" t="s">
        <v>713</v>
      </c>
      <c r="Q467" s="30" t="s">
        <v>56</v>
      </c>
      <c r="R467" s="103">
        <v>103</v>
      </c>
      <c r="S467" s="31">
        <f>R467*AF1</f>
        <v>149.35</v>
      </c>
      <c r="T467" s="31">
        <v>219</v>
      </c>
      <c r="U467" s="32">
        <f t="shared" ref="U467:U473" si="30">((T467-S467)/T467)</f>
        <v>0.31803652968036533</v>
      </c>
      <c r="V467" s="32">
        <f t="shared" ref="V467:V473" si="31">((T467-S467)/S467)</f>
        <v>0.46635420154000673</v>
      </c>
      <c r="W467" s="55" t="s">
        <v>159</v>
      </c>
      <c r="X467" s="117" t="s">
        <v>1100</v>
      </c>
      <c r="Y467" s="27" t="s">
        <v>153</v>
      </c>
      <c r="Z467" s="27" t="s">
        <v>657</v>
      </c>
      <c r="AA467" s="49" t="s">
        <v>658</v>
      </c>
      <c r="AB467" s="50" t="s">
        <v>659</v>
      </c>
      <c r="AC467" s="51"/>
      <c r="AD467" s="51" t="s">
        <v>1101</v>
      </c>
    </row>
    <row r="468" spans="1:30" x14ac:dyDescent="0.2">
      <c r="A468" s="58" t="s">
        <v>1119</v>
      </c>
      <c r="B468" s="20">
        <v>44789</v>
      </c>
      <c r="C468" s="21"/>
      <c r="D468" s="71" t="s">
        <v>1102</v>
      </c>
      <c r="E468" s="72" t="s">
        <v>1103</v>
      </c>
      <c r="F468" s="23"/>
      <c r="G468" s="56">
        <v>5</v>
      </c>
      <c r="H468" s="52">
        <v>20</v>
      </c>
      <c r="I468" s="52">
        <v>70</v>
      </c>
      <c r="J468" s="25"/>
      <c r="K468" s="25"/>
      <c r="L468" s="26"/>
      <c r="M468" s="29"/>
      <c r="N468" s="29" t="s">
        <v>142</v>
      </c>
      <c r="O468" s="29" t="s">
        <v>157</v>
      </c>
      <c r="P468" s="29" t="s">
        <v>151</v>
      </c>
      <c r="Q468" s="30" t="s">
        <v>56</v>
      </c>
      <c r="R468" s="103">
        <v>133</v>
      </c>
      <c r="S468" s="31">
        <f>R468*AF1</f>
        <v>192.85</v>
      </c>
      <c r="T468" s="31">
        <v>279</v>
      </c>
      <c r="U468" s="32">
        <f t="shared" si="30"/>
        <v>0.30878136200716849</v>
      </c>
      <c r="V468" s="32">
        <f t="shared" si="31"/>
        <v>0.44672024889810735</v>
      </c>
      <c r="W468" s="55" t="s">
        <v>159</v>
      </c>
      <c r="X468" s="117" t="s">
        <v>1104</v>
      </c>
      <c r="Y468" s="27" t="s">
        <v>153</v>
      </c>
      <c r="Z468" s="27" t="s">
        <v>657</v>
      </c>
      <c r="AA468" s="49" t="s">
        <v>658</v>
      </c>
      <c r="AB468" s="50" t="s">
        <v>659</v>
      </c>
      <c r="AC468" s="51"/>
      <c r="AD468" s="51" t="s">
        <v>1105</v>
      </c>
    </row>
    <row r="469" spans="1:30" x14ac:dyDescent="0.2">
      <c r="A469" s="58" t="s">
        <v>1119</v>
      </c>
      <c r="B469" s="20">
        <v>44789</v>
      </c>
      <c r="C469" s="21"/>
      <c r="D469" s="71" t="s">
        <v>1106</v>
      </c>
      <c r="E469" s="72" t="s">
        <v>1107</v>
      </c>
      <c r="F469" s="23"/>
      <c r="G469" s="56">
        <v>4</v>
      </c>
      <c r="H469" s="52">
        <v>20</v>
      </c>
      <c r="I469" s="52">
        <v>120</v>
      </c>
      <c r="J469" s="25"/>
      <c r="K469" s="25"/>
      <c r="L469" s="26"/>
      <c r="M469" s="29"/>
      <c r="N469" s="29" t="s">
        <v>142</v>
      </c>
      <c r="O469" s="29" t="s">
        <v>157</v>
      </c>
      <c r="P469" s="29" t="s">
        <v>151</v>
      </c>
      <c r="Q469" s="30" t="s">
        <v>56</v>
      </c>
      <c r="R469" s="103">
        <v>122</v>
      </c>
      <c r="S469" s="31">
        <f>R469*AF1</f>
        <v>176.9</v>
      </c>
      <c r="T469" s="31">
        <v>259</v>
      </c>
      <c r="U469" s="32">
        <f t="shared" si="30"/>
        <v>0.31698841698841695</v>
      </c>
      <c r="V469" s="32">
        <f t="shared" si="31"/>
        <v>0.46410401356698694</v>
      </c>
      <c r="W469" s="55" t="s">
        <v>159</v>
      </c>
      <c r="X469" s="117" t="s">
        <v>1108</v>
      </c>
      <c r="Y469" s="27" t="s">
        <v>153</v>
      </c>
      <c r="Z469" s="27" t="s">
        <v>657</v>
      </c>
      <c r="AA469" s="49" t="s">
        <v>658</v>
      </c>
      <c r="AB469" s="50" t="s">
        <v>659</v>
      </c>
      <c r="AC469" s="51"/>
      <c r="AD469" s="51" t="s">
        <v>1109</v>
      </c>
    </row>
    <row r="470" spans="1:30" x14ac:dyDescent="0.2">
      <c r="A470" s="58" t="s">
        <v>1119</v>
      </c>
      <c r="B470" s="20">
        <v>44789</v>
      </c>
      <c r="C470" s="21"/>
      <c r="D470" s="71" t="s">
        <v>1110</v>
      </c>
      <c r="E470" s="72" t="s">
        <v>1111</v>
      </c>
      <c r="F470" s="23"/>
      <c r="G470" s="56">
        <v>3</v>
      </c>
      <c r="H470" s="52">
        <v>15</v>
      </c>
      <c r="I470" s="52">
        <v>40</v>
      </c>
      <c r="J470" s="25"/>
      <c r="K470" s="25"/>
      <c r="L470" s="26"/>
      <c r="M470" s="29"/>
      <c r="N470" s="29" t="s">
        <v>142</v>
      </c>
      <c r="O470" s="29" t="s">
        <v>157</v>
      </c>
      <c r="P470" s="29" t="s">
        <v>151</v>
      </c>
      <c r="Q470" s="30" t="s">
        <v>56</v>
      </c>
      <c r="R470" s="103">
        <v>113</v>
      </c>
      <c r="S470" s="31">
        <f>R470*AF1</f>
        <v>163.85</v>
      </c>
      <c r="T470" s="31">
        <v>239</v>
      </c>
      <c r="U470" s="32">
        <f t="shared" si="30"/>
        <v>0.31443514644351467</v>
      </c>
      <c r="V470" s="32">
        <f t="shared" si="31"/>
        <v>0.45865120537076598</v>
      </c>
      <c r="W470" s="55" t="s">
        <v>159</v>
      </c>
      <c r="X470" s="117" t="s">
        <v>1112</v>
      </c>
      <c r="Y470" s="27" t="s">
        <v>153</v>
      </c>
      <c r="Z470" s="27" t="s">
        <v>657</v>
      </c>
      <c r="AA470" s="49" t="s">
        <v>658</v>
      </c>
      <c r="AB470" s="50" t="s">
        <v>659</v>
      </c>
      <c r="AC470" s="51"/>
      <c r="AD470" s="51" t="s">
        <v>660</v>
      </c>
    </row>
    <row r="471" spans="1:30" x14ac:dyDescent="0.2">
      <c r="A471" s="58" t="s">
        <v>1119</v>
      </c>
      <c r="B471" s="20">
        <v>44789</v>
      </c>
      <c r="C471" s="21"/>
      <c r="D471" s="71" t="s">
        <v>1113</v>
      </c>
      <c r="E471" s="72" t="s">
        <v>1114</v>
      </c>
      <c r="F471" s="23"/>
      <c r="G471" s="56">
        <v>4</v>
      </c>
      <c r="H471" s="52">
        <v>20</v>
      </c>
      <c r="I471" s="52">
        <v>80</v>
      </c>
      <c r="J471" s="25"/>
      <c r="K471" s="25"/>
      <c r="L471" s="26"/>
      <c r="M471" s="29"/>
      <c r="N471" s="29" t="s">
        <v>142</v>
      </c>
      <c r="O471" s="29" t="s">
        <v>157</v>
      </c>
      <c r="P471" s="29" t="s">
        <v>713</v>
      </c>
      <c r="Q471" s="30" t="s">
        <v>56</v>
      </c>
      <c r="R471" s="103">
        <v>118</v>
      </c>
      <c r="S471" s="31">
        <f>R471*AF1</f>
        <v>171.1</v>
      </c>
      <c r="T471" s="31">
        <v>249</v>
      </c>
      <c r="U471" s="32">
        <f t="shared" si="30"/>
        <v>0.31285140562248998</v>
      </c>
      <c r="V471" s="32">
        <f t="shared" si="31"/>
        <v>0.45528930450029226</v>
      </c>
      <c r="W471" s="55" t="s">
        <v>159</v>
      </c>
      <c r="X471" s="117" t="s">
        <v>1115</v>
      </c>
      <c r="Y471" s="27" t="s">
        <v>153</v>
      </c>
      <c r="Z471" s="27" t="s">
        <v>657</v>
      </c>
      <c r="AA471" s="49" t="s">
        <v>658</v>
      </c>
      <c r="AB471" s="50" t="s">
        <v>659</v>
      </c>
      <c r="AC471" s="51"/>
      <c r="AD471" s="51" t="s">
        <v>668</v>
      </c>
    </row>
    <row r="472" spans="1:30" x14ac:dyDescent="0.2">
      <c r="A472" s="58" t="s">
        <v>1119</v>
      </c>
      <c r="B472" s="20">
        <v>44789</v>
      </c>
      <c r="C472" s="21"/>
      <c r="D472" s="71" t="s">
        <v>1116</v>
      </c>
      <c r="E472" s="72" t="s">
        <v>186</v>
      </c>
      <c r="F472" s="23"/>
      <c r="G472" s="56">
        <v>4</v>
      </c>
      <c r="H472" s="52">
        <v>2</v>
      </c>
      <c r="I472" s="52">
        <v>6</v>
      </c>
      <c r="J472" s="25">
        <v>0.375</v>
      </c>
      <c r="K472" s="25">
        <v>0.54166666666666663</v>
      </c>
      <c r="L472" s="26"/>
      <c r="M472" s="29"/>
      <c r="N472" s="29" t="s">
        <v>142</v>
      </c>
      <c r="O472" s="29" t="s">
        <v>157</v>
      </c>
      <c r="P472" s="29" t="s">
        <v>151</v>
      </c>
      <c r="Q472" s="30" t="s">
        <v>187</v>
      </c>
      <c r="R472" s="103">
        <v>650</v>
      </c>
      <c r="S472" s="31">
        <f>R472*AF1</f>
        <v>942.5</v>
      </c>
      <c r="T472" s="31">
        <v>1499</v>
      </c>
      <c r="U472" s="32">
        <f t="shared" si="30"/>
        <v>0.37124749833222148</v>
      </c>
      <c r="V472" s="32">
        <f t="shared" si="31"/>
        <v>0.59045092838196289</v>
      </c>
      <c r="W472" s="55" t="s">
        <v>188</v>
      </c>
      <c r="X472" s="117" t="s">
        <v>189</v>
      </c>
      <c r="Y472" s="27" t="s">
        <v>153</v>
      </c>
      <c r="Z472" s="27" t="s">
        <v>657</v>
      </c>
      <c r="AA472" s="49" t="s">
        <v>658</v>
      </c>
      <c r="AB472" s="50" t="s">
        <v>659</v>
      </c>
      <c r="AC472" s="51"/>
      <c r="AD472" s="51" t="s">
        <v>672</v>
      </c>
    </row>
    <row r="473" spans="1:30" x14ac:dyDescent="0.2">
      <c r="A473" s="58" t="s">
        <v>1119</v>
      </c>
      <c r="B473" s="20">
        <v>44789</v>
      </c>
      <c r="C473" s="21"/>
      <c r="D473" s="71" t="s">
        <v>1117</v>
      </c>
      <c r="E473" s="72" t="s">
        <v>191</v>
      </c>
      <c r="F473" s="23"/>
      <c r="G473" s="56">
        <v>8</v>
      </c>
      <c r="H473" s="52">
        <v>2</v>
      </c>
      <c r="I473" s="52">
        <v>6</v>
      </c>
      <c r="J473" s="25">
        <v>0.375</v>
      </c>
      <c r="K473" s="25">
        <v>0.70833333333333337</v>
      </c>
      <c r="L473" s="26"/>
      <c r="M473" s="29"/>
      <c r="N473" s="29" t="s">
        <v>142</v>
      </c>
      <c r="O473" s="29" t="s">
        <v>157</v>
      </c>
      <c r="P473" s="29" t="s">
        <v>151</v>
      </c>
      <c r="Q473" s="30" t="s">
        <v>187</v>
      </c>
      <c r="R473" s="103">
        <v>1000</v>
      </c>
      <c r="S473" s="31">
        <f>R473*AF1</f>
        <v>1450</v>
      </c>
      <c r="T473" s="31">
        <v>2299</v>
      </c>
      <c r="U473" s="32">
        <f t="shared" si="30"/>
        <v>0.36929099608525445</v>
      </c>
      <c r="V473" s="32">
        <f t="shared" si="31"/>
        <v>0.58551724137931038</v>
      </c>
      <c r="W473" s="55" t="s">
        <v>188</v>
      </c>
      <c r="X473" s="117" t="s">
        <v>192</v>
      </c>
      <c r="Y473" s="27" t="s">
        <v>153</v>
      </c>
      <c r="Z473" s="27" t="s">
        <v>657</v>
      </c>
      <c r="AA473" s="49" t="s">
        <v>658</v>
      </c>
      <c r="AB473" s="50" t="s">
        <v>659</v>
      </c>
      <c r="AC473" s="51"/>
      <c r="AD473" s="51" t="s">
        <v>672</v>
      </c>
    </row>
    <row r="474" spans="1:30" ht="17.25" x14ac:dyDescent="0.2">
      <c r="A474" s="58" t="s">
        <v>1119</v>
      </c>
      <c r="B474" s="20">
        <v>44790</v>
      </c>
      <c r="C474" s="21">
        <v>44790</v>
      </c>
      <c r="D474" s="71"/>
      <c r="E474" s="28" t="s">
        <v>1152</v>
      </c>
      <c r="F474" s="23" t="s">
        <v>80</v>
      </c>
      <c r="G474" s="56"/>
      <c r="H474" s="52"/>
      <c r="I474" s="52"/>
      <c r="J474" s="25"/>
      <c r="K474" s="25"/>
      <c r="L474" s="26" t="s">
        <v>194</v>
      </c>
      <c r="M474" s="29" t="s">
        <v>194</v>
      </c>
      <c r="N474" s="29" t="s">
        <v>142</v>
      </c>
      <c r="O474" s="29"/>
      <c r="P474" s="29"/>
      <c r="Q474" s="30"/>
      <c r="R474" s="73"/>
      <c r="S474" s="31"/>
      <c r="T474" s="31"/>
      <c r="U474" s="32"/>
      <c r="V474" s="32"/>
      <c r="W474" s="55" t="s">
        <v>195</v>
      </c>
      <c r="X474" s="55"/>
      <c r="Y474" s="27"/>
      <c r="Z474" s="27"/>
      <c r="AA474" s="49"/>
      <c r="AB474" s="50"/>
      <c r="AC474" s="51"/>
      <c r="AD474" s="51"/>
    </row>
    <row r="475" spans="1:30" ht="17.25" x14ac:dyDescent="0.2">
      <c r="A475" s="58" t="s">
        <v>1119</v>
      </c>
      <c r="B475" s="20">
        <v>44791</v>
      </c>
      <c r="C475" s="21">
        <v>44791</v>
      </c>
      <c r="D475" s="71"/>
      <c r="E475" s="28" t="s">
        <v>792</v>
      </c>
      <c r="F475" s="23" t="s">
        <v>33</v>
      </c>
      <c r="G475" s="56"/>
      <c r="H475" s="52"/>
      <c r="I475" s="52"/>
      <c r="J475" s="25"/>
      <c r="K475" s="25"/>
      <c r="L475" s="26">
        <v>0.29166666666666669</v>
      </c>
      <c r="M475" s="29">
        <v>0.91666666666666663</v>
      </c>
      <c r="N475" s="29" t="s">
        <v>142</v>
      </c>
      <c r="O475" s="29"/>
      <c r="P475" s="29"/>
      <c r="Q475" s="30"/>
      <c r="R475" s="73"/>
      <c r="S475" s="31"/>
      <c r="T475" s="31"/>
      <c r="U475" s="32"/>
      <c r="V475" s="32"/>
      <c r="W475" s="55" t="s">
        <v>48</v>
      </c>
      <c r="X475" s="55"/>
      <c r="Y475" s="27" t="s">
        <v>29</v>
      </c>
      <c r="Z475" s="27" t="s">
        <v>722</v>
      </c>
      <c r="AA475" s="49" t="s">
        <v>723</v>
      </c>
      <c r="AB475" s="50" t="s">
        <v>724</v>
      </c>
      <c r="AC475" s="51" t="s">
        <v>725</v>
      </c>
      <c r="AD475" s="51" t="s">
        <v>726</v>
      </c>
    </row>
    <row r="476" spans="1:30" x14ac:dyDescent="0.2">
      <c r="A476" s="58" t="s">
        <v>1119</v>
      </c>
      <c r="B476" s="20">
        <v>44791</v>
      </c>
      <c r="C476" s="21"/>
      <c r="D476" s="71" t="s">
        <v>793</v>
      </c>
      <c r="E476" s="72" t="s">
        <v>794</v>
      </c>
      <c r="F476" s="23"/>
      <c r="G476" s="56">
        <v>3</v>
      </c>
      <c r="H476" s="52">
        <v>15</v>
      </c>
      <c r="I476" s="52">
        <v>140</v>
      </c>
      <c r="J476" s="25">
        <v>0.33333333333333331</v>
      </c>
      <c r="K476" s="25">
        <v>0.45833333333333331</v>
      </c>
      <c r="L476" s="26"/>
      <c r="M476" s="29"/>
      <c r="N476" s="29" t="s">
        <v>142</v>
      </c>
      <c r="O476" s="29" t="s">
        <v>157</v>
      </c>
      <c r="P476" s="29" t="s">
        <v>158</v>
      </c>
      <c r="Q476" s="30" t="s">
        <v>46</v>
      </c>
      <c r="R476" s="103">
        <v>39</v>
      </c>
      <c r="S476" s="31">
        <f>R476*AF1</f>
        <v>56.55</v>
      </c>
      <c r="T476" s="31">
        <v>89</v>
      </c>
      <c r="U476" s="32">
        <f t="shared" ref="U476:U482" si="32">((T476-S476)/T476)</f>
        <v>0.36460674157303374</v>
      </c>
      <c r="V476" s="32">
        <f t="shared" ref="V476:V482" si="33">((T476-S476)/S476)</f>
        <v>0.57382847038019458</v>
      </c>
      <c r="W476" s="55" t="s">
        <v>159</v>
      </c>
      <c r="X476" s="117" t="s">
        <v>795</v>
      </c>
      <c r="Y476" s="27" t="s">
        <v>153</v>
      </c>
      <c r="Z476" s="27" t="s">
        <v>722</v>
      </c>
      <c r="AA476" s="49" t="s">
        <v>723</v>
      </c>
      <c r="AB476" s="50" t="s">
        <v>724</v>
      </c>
      <c r="AC476" s="51" t="s">
        <v>725</v>
      </c>
      <c r="AD476" s="51" t="s">
        <v>726</v>
      </c>
    </row>
    <row r="477" spans="1:30" x14ac:dyDescent="0.2">
      <c r="A477" s="58" t="s">
        <v>1119</v>
      </c>
      <c r="B477" s="20">
        <v>44791</v>
      </c>
      <c r="C477" s="21"/>
      <c r="D477" s="71" t="s">
        <v>796</v>
      </c>
      <c r="E477" s="72" t="s">
        <v>797</v>
      </c>
      <c r="F477" s="23"/>
      <c r="G477" s="56">
        <v>4</v>
      </c>
      <c r="H477" s="52">
        <v>15</v>
      </c>
      <c r="I477" s="52">
        <v>70</v>
      </c>
      <c r="J477" s="25"/>
      <c r="K477" s="25"/>
      <c r="L477" s="26"/>
      <c r="M477" s="29"/>
      <c r="N477" s="29" t="s">
        <v>142</v>
      </c>
      <c r="O477" s="29" t="s">
        <v>157</v>
      </c>
      <c r="P477" s="29" t="s">
        <v>151</v>
      </c>
      <c r="Q477" s="30" t="s">
        <v>46</v>
      </c>
      <c r="R477" s="103">
        <v>57.75</v>
      </c>
      <c r="S477" s="31">
        <f>R477*AF1</f>
        <v>83.737499999999997</v>
      </c>
      <c r="T477" s="31">
        <v>129</v>
      </c>
      <c r="U477" s="32">
        <f t="shared" si="32"/>
        <v>0.35087209302325584</v>
      </c>
      <c r="V477" s="32">
        <f t="shared" si="33"/>
        <v>0.54052843708016129</v>
      </c>
      <c r="W477" s="55" t="s">
        <v>159</v>
      </c>
      <c r="X477" s="117" t="s">
        <v>798</v>
      </c>
      <c r="Y477" s="27" t="s">
        <v>153</v>
      </c>
      <c r="Z477" s="27" t="s">
        <v>722</v>
      </c>
      <c r="AA477" s="49" t="s">
        <v>723</v>
      </c>
      <c r="AB477" s="50" t="s">
        <v>724</v>
      </c>
      <c r="AC477" s="51" t="s">
        <v>725</v>
      </c>
      <c r="AD477" s="51" t="s">
        <v>733</v>
      </c>
    </row>
    <row r="478" spans="1:30" x14ac:dyDescent="0.2">
      <c r="A478" s="58" t="s">
        <v>1119</v>
      </c>
      <c r="B478" s="20">
        <v>44791</v>
      </c>
      <c r="C478" s="21"/>
      <c r="D478" s="71" t="s">
        <v>799</v>
      </c>
      <c r="E478" s="72" t="s">
        <v>800</v>
      </c>
      <c r="F478" s="23"/>
      <c r="G478" s="56">
        <v>4</v>
      </c>
      <c r="H478" s="52">
        <v>10</v>
      </c>
      <c r="I478" s="52">
        <v>35</v>
      </c>
      <c r="J478" s="25">
        <v>0.34375</v>
      </c>
      <c r="K478" s="25">
        <v>0.51041666666666663</v>
      </c>
      <c r="L478" s="26"/>
      <c r="M478" s="29"/>
      <c r="N478" s="29" t="s">
        <v>142</v>
      </c>
      <c r="O478" s="29" t="s">
        <v>157</v>
      </c>
      <c r="P478" s="29" t="s">
        <v>180</v>
      </c>
      <c r="Q478" s="30" t="s">
        <v>56</v>
      </c>
      <c r="R478" s="103">
        <v>49.5</v>
      </c>
      <c r="S478" s="31">
        <f>R478*AF1</f>
        <v>71.774999999999991</v>
      </c>
      <c r="T478" s="31">
        <v>109</v>
      </c>
      <c r="U478" s="32">
        <f t="shared" si="32"/>
        <v>0.34151376146788998</v>
      </c>
      <c r="V478" s="32">
        <f t="shared" si="33"/>
        <v>0.51863462208289812</v>
      </c>
      <c r="W478" s="55" t="s">
        <v>159</v>
      </c>
      <c r="X478" s="117" t="s">
        <v>801</v>
      </c>
      <c r="Y478" s="27" t="s">
        <v>153</v>
      </c>
      <c r="Z478" s="27" t="s">
        <v>722</v>
      </c>
      <c r="AA478" s="49" t="s">
        <v>723</v>
      </c>
      <c r="AB478" s="50" t="s">
        <v>724</v>
      </c>
      <c r="AC478" s="51" t="s">
        <v>725</v>
      </c>
      <c r="AD478" s="51" t="s">
        <v>737</v>
      </c>
    </row>
    <row r="479" spans="1:30" x14ac:dyDescent="0.2">
      <c r="A479" s="58" t="s">
        <v>1119</v>
      </c>
      <c r="B479" s="20">
        <v>44791</v>
      </c>
      <c r="C479" s="21"/>
      <c r="D479" s="71" t="s">
        <v>802</v>
      </c>
      <c r="E479" s="72" t="s">
        <v>803</v>
      </c>
      <c r="F479" s="23"/>
      <c r="G479" s="56">
        <v>4</v>
      </c>
      <c r="H479" s="52">
        <v>15</v>
      </c>
      <c r="I479" s="52">
        <v>60</v>
      </c>
      <c r="J479" s="25">
        <v>0.52083333333333337</v>
      </c>
      <c r="K479" s="25">
        <v>0.6875</v>
      </c>
      <c r="L479" s="26"/>
      <c r="M479" s="29"/>
      <c r="N479" s="29" t="s">
        <v>142</v>
      </c>
      <c r="O479" s="29" t="s">
        <v>157</v>
      </c>
      <c r="P479" s="29" t="s">
        <v>151</v>
      </c>
      <c r="Q479" s="30" t="s">
        <v>46</v>
      </c>
      <c r="R479" s="103">
        <v>53.75</v>
      </c>
      <c r="S479" s="31">
        <f>R479*AF1</f>
        <v>77.9375</v>
      </c>
      <c r="T479" s="31">
        <v>115</v>
      </c>
      <c r="U479" s="32">
        <f t="shared" si="32"/>
        <v>0.32228260869565217</v>
      </c>
      <c r="V479" s="32">
        <f t="shared" si="33"/>
        <v>0.4755412991178829</v>
      </c>
      <c r="W479" s="55" t="s">
        <v>159</v>
      </c>
      <c r="X479" s="117" t="s">
        <v>804</v>
      </c>
      <c r="Y479" s="27" t="s">
        <v>153</v>
      </c>
      <c r="Z479" s="27" t="s">
        <v>722</v>
      </c>
      <c r="AA479" s="49" t="s">
        <v>723</v>
      </c>
      <c r="AB479" s="50" t="s">
        <v>724</v>
      </c>
      <c r="AC479" s="51" t="s">
        <v>725</v>
      </c>
      <c r="AD479" s="51" t="s">
        <v>737</v>
      </c>
    </row>
    <row r="480" spans="1:30" x14ac:dyDescent="0.2">
      <c r="A480" s="58" t="s">
        <v>1119</v>
      </c>
      <c r="B480" s="20">
        <v>44791</v>
      </c>
      <c r="C480" s="21"/>
      <c r="D480" s="71" t="s">
        <v>805</v>
      </c>
      <c r="E480" s="72" t="s">
        <v>806</v>
      </c>
      <c r="F480" s="23"/>
      <c r="G480" s="56">
        <v>4</v>
      </c>
      <c r="H480" s="52">
        <v>15</v>
      </c>
      <c r="I480" s="52">
        <v>70</v>
      </c>
      <c r="J480" s="25">
        <v>0.53125</v>
      </c>
      <c r="K480" s="25">
        <v>0.69791666666666663</v>
      </c>
      <c r="L480" s="26"/>
      <c r="M480" s="29"/>
      <c r="N480" s="29" t="s">
        <v>142</v>
      </c>
      <c r="O480" s="29" t="s">
        <v>136</v>
      </c>
      <c r="P480" s="29" t="s">
        <v>151</v>
      </c>
      <c r="Q480" s="30" t="s">
        <v>46</v>
      </c>
      <c r="R480" s="103">
        <v>106.5</v>
      </c>
      <c r="S480" s="31">
        <f>R480*AF1</f>
        <v>154.42499999999998</v>
      </c>
      <c r="T480" s="31">
        <v>229</v>
      </c>
      <c r="U480" s="32">
        <f t="shared" si="32"/>
        <v>0.3256550218340612</v>
      </c>
      <c r="V480" s="32">
        <f t="shared" si="33"/>
        <v>0.4829205115751985</v>
      </c>
      <c r="W480" s="55" t="s">
        <v>159</v>
      </c>
      <c r="X480" s="117" t="s">
        <v>807</v>
      </c>
      <c r="Y480" s="27" t="s">
        <v>153</v>
      </c>
      <c r="Z480" s="27" t="s">
        <v>722</v>
      </c>
      <c r="AA480" s="49" t="s">
        <v>723</v>
      </c>
      <c r="AB480" s="50" t="s">
        <v>724</v>
      </c>
      <c r="AC480" s="51" t="s">
        <v>725</v>
      </c>
      <c r="AD480" s="51" t="s">
        <v>733</v>
      </c>
    </row>
    <row r="481" spans="1:30" x14ac:dyDescent="0.2">
      <c r="A481" s="58" t="s">
        <v>1119</v>
      </c>
      <c r="B481" s="20">
        <v>44791</v>
      </c>
      <c r="C481" s="21"/>
      <c r="D481" s="71" t="s">
        <v>808</v>
      </c>
      <c r="E481" s="72" t="s">
        <v>186</v>
      </c>
      <c r="F481" s="23"/>
      <c r="G481" s="56">
        <v>4</v>
      </c>
      <c r="H481" s="52">
        <v>2</v>
      </c>
      <c r="I481" s="52">
        <v>6</v>
      </c>
      <c r="J481" s="25">
        <v>0.375</v>
      </c>
      <c r="K481" s="25">
        <v>0.54166666666666663</v>
      </c>
      <c r="L481" s="26"/>
      <c r="M481" s="29"/>
      <c r="N481" s="29" t="s">
        <v>142</v>
      </c>
      <c r="O481" s="29" t="s">
        <v>157</v>
      </c>
      <c r="P481" s="29" t="s">
        <v>151</v>
      </c>
      <c r="Q481" s="30" t="s">
        <v>187</v>
      </c>
      <c r="R481" s="103">
        <v>415</v>
      </c>
      <c r="S481" s="31">
        <f>R481*AF1</f>
        <v>601.75</v>
      </c>
      <c r="T481" s="31">
        <v>999</v>
      </c>
      <c r="U481" s="32">
        <f t="shared" si="32"/>
        <v>0.39764764764764765</v>
      </c>
      <c r="V481" s="32">
        <f t="shared" si="33"/>
        <v>0.66015787287079353</v>
      </c>
      <c r="W481" s="55" t="s">
        <v>188</v>
      </c>
      <c r="X481" s="117" t="s">
        <v>189</v>
      </c>
      <c r="Y481" s="27" t="s">
        <v>153</v>
      </c>
      <c r="Z481" s="27" t="s">
        <v>722</v>
      </c>
      <c r="AA481" s="49" t="s">
        <v>723</v>
      </c>
      <c r="AB481" s="50" t="s">
        <v>724</v>
      </c>
      <c r="AC481" s="51" t="s">
        <v>725</v>
      </c>
      <c r="AD481" s="51" t="s">
        <v>737</v>
      </c>
    </row>
    <row r="482" spans="1:30" x14ac:dyDescent="0.2">
      <c r="A482" s="58" t="s">
        <v>1119</v>
      </c>
      <c r="B482" s="20">
        <v>44791</v>
      </c>
      <c r="C482" s="21"/>
      <c r="D482" s="71" t="s">
        <v>809</v>
      </c>
      <c r="E482" s="72" t="s">
        <v>191</v>
      </c>
      <c r="F482" s="23"/>
      <c r="G482" s="56">
        <v>8</v>
      </c>
      <c r="H482" s="52">
        <v>2</v>
      </c>
      <c r="I482" s="52">
        <v>6</v>
      </c>
      <c r="J482" s="25">
        <v>0.375</v>
      </c>
      <c r="K482" s="25">
        <v>0.70833333333333337</v>
      </c>
      <c r="L482" s="26"/>
      <c r="M482" s="29"/>
      <c r="N482" s="29" t="s">
        <v>142</v>
      </c>
      <c r="O482" s="29" t="s">
        <v>157</v>
      </c>
      <c r="P482" s="29" t="s">
        <v>151</v>
      </c>
      <c r="Q482" s="30" t="s">
        <v>187</v>
      </c>
      <c r="R482" s="103">
        <v>715</v>
      </c>
      <c r="S482" s="31">
        <f>R482*AF1</f>
        <v>1036.75</v>
      </c>
      <c r="T482" s="31">
        <v>1599</v>
      </c>
      <c r="U482" s="32">
        <f t="shared" si="32"/>
        <v>0.3516260162601626</v>
      </c>
      <c r="V482" s="32">
        <f t="shared" si="33"/>
        <v>0.54231974921630099</v>
      </c>
      <c r="W482" s="55" t="s">
        <v>188</v>
      </c>
      <c r="X482" s="117" t="s">
        <v>192</v>
      </c>
      <c r="Y482" s="27" t="s">
        <v>153</v>
      </c>
      <c r="Z482" s="27" t="s">
        <v>722</v>
      </c>
      <c r="AA482" s="49" t="s">
        <v>723</v>
      </c>
      <c r="AB482" s="50" t="s">
        <v>724</v>
      </c>
      <c r="AC482" s="51" t="s">
        <v>725</v>
      </c>
      <c r="AD482" s="51" t="s">
        <v>742</v>
      </c>
    </row>
    <row r="483" spans="1:30" ht="17.25" x14ac:dyDescent="0.2">
      <c r="A483" s="58" t="s">
        <v>1119</v>
      </c>
      <c r="B483" s="20">
        <v>44792</v>
      </c>
      <c r="C483" s="21">
        <v>44792</v>
      </c>
      <c r="D483" s="71"/>
      <c r="E483" s="28" t="s">
        <v>1153</v>
      </c>
      <c r="F483" s="23" t="s">
        <v>33</v>
      </c>
      <c r="G483" s="56"/>
      <c r="H483" s="52"/>
      <c r="I483" s="52"/>
      <c r="J483" s="25"/>
      <c r="K483" s="25"/>
      <c r="L483" s="26">
        <v>0.3125</v>
      </c>
      <c r="M483" s="29">
        <v>0.83333333333333337</v>
      </c>
      <c r="N483" s="29" t="s">
        <v>142</v>
      </c>
      <c r="O483" s="29"/>
      <c r="P483" s="29"/>
      <c r="Q483" s="30"/>
      <c r="R483" s="73"/>
      <c r="S483" s="31"/>
      <c r="T483" s="31"/>
      <c r="U483" s="32"/>
      <c r="V483" s="32"/>
      <c r="W483" s="55" t="s">
        <v>48</v>
      </c>
      <c r="X483" s="55"/>
      <c r="Y483" s="27" t="s">
        <v>29</v>
      </c>
      <c r="Z483" s="27" t="s">
        <v>657</v>
      </c>
      <c r="AA483" s="49" t="s">
        <v>658</v>
      </c>
      <c r="AB483" s="50" t="s">
        <v>659</v>
      </c>
      <c r="AC483" s="51"/>
      <c r="AD483" s="51" t="s">
        <v>672</v>
      </c>
    </row>
    <row r="484" spans="1:30" x14ac:dyDescent="0.2">
      <c r="A484" s="58" t="s">
        <v>1119</v>
      </c>
      <c r="B484" s="20">
        <v>44792</v>
      </c>
      <c r="C484" s="21"/>
      <c r="D484" s="127" t="s">
        <v>856</v>
      </c>
      <c r="E484" s="72" t="s">
        <v>857</v>
      </c>
      <c r="F484" s="23"/>
      <c r="G484" s="56">
        <v>4.5</v>
      </c>
      <c r="H484" s="52">
        <v>10</v>
      </c>
      <c r="I484" s="52">
        <v>120</v>
      </c>
      <c r="J484" s="25"/>
      <c r="K484" s="25"/>
      <c r="L484" s="26"/>
      <c r="M484" s="29"/>
      <c r="N484" s="29" t="s">
        <v>142</v>
      </c>
      <c r="O484" s="29" t="s">
        <v>157</v>
      </c>
      <c r="P484" s="29" t="s">
        <v>858</v>
      </c>
      <c r="Q484" s="30" t="s">
        <v>54</v>
      </c>
      <c r="R484" s="103">
        <v>53</v>
      </c>
      <c r="S484" s="31">
        <f>R484*AF1</f>
        <v>76.849999999999994</v>
      </c>
      <c r="T484" s="31">
        <v>119</v>
      </c>
      <c r="U484" s="32">
        <f>((T484-S484)/T484)</f>
        <v>0.35420168067226898</v>
      </c>
      <c r="V484" s="32">
        <f>((T484-S484)/S484)</f>
        <v>0.54847104749512043</v>
      </c>
      <c r="W484" s="55" t="s">
        <v>159</v>
      </c>
      <c r="X484" s="114" t="s">
        <v>859</v>
      </c>
      <c r="Y484" s="27" t="s">
        <v>153</v>
      </c>
      <c r="Z484" s="27" t="s">
        <v>657</v>
      </c>
      <c r="AA484" s="49" t="s">
        <v>658</v>
      </c>
      <c r="AB484" s="50" t="s">
        <v>659</v>
      </c>
      <c r="AC484" s="51"/>
      <c r="AD484" s="51" t="s">
        <v>672</v>
      </c>
    </row>
    <row r="485" spans="1:30" x14ac:dyDescent="0.2">
      <c r="A485" s="58" t="s">
        <v>1119</v>
      </c>
      <c r="B485" s="20">
        <v>44792</v>
      </c>
      <c r="C485" s="21"/>
      <c r="D485" s="127" t="s">
        <v>860</v>
      </c>
      <c r="E485" s="72" t="s">
        <v>861</v>
      </c>
      <c r="F485" s="23"/>
      <c r="G485" s="56">
        <v>9</v>
      </c>
      <c r="H485" s="52">
        <v>10</v>
      </c>
      <c r="I485" s="52">
        <v>60</v>
      </c>
      <c r="J485" s="25"/>
      <c r="K485" s="25"/>
      <c r="L485" s="26"/>
      <c r="M485" s="29"/>
      <c r="N485" s="29" t="s">
        <v>142</v>
      </c>
      <c r="O485" s="29" t="s">
        <v>57</v>
      </c>
      <c r="P485" s="29" t="s">
        <v>151</v>
      </c>
      <c r="Q485" s="30" t="s">
        <v>54</v>
      </c>
      <c r="R485" s="103">
        <v>145</v>
      </c>
      <c r="S485" s="31">
        <f>R485*AF1</f>
        <v>210.25</v>
      </c>
      <c r="T485" s="31">
        <v>319</v>
      </c>
      <c r="U485" s="32">
        <f>((T485-S485)/T485)</f>
        <v>0.34090909090909088</v>
      </c>
      <c r="V485" s="32">
        <f>((T485-S485)/S485)</f>
        <v>0.51724137931034486</v>
      </c>
      <c r="W485" s="55" t="s">
        <v>159</v>
      </c>
      <c r="X485" s="114" t="s">
        <v>862</v>
      </c>
      <c r="Y485" s="27" t="s">
        <v>153</v>
      </c>
      <c r="Z485" s="27" t="s">
        <v>657</v>
      </c>
      <c r="AA485" s="49" t="s">
        <v>658</v>
      </c>
      <c r="AB485" s="50" t="s">
        <v>659</v>
      </c>
      <c r="AC485" s="51"/>
      <c r="AD485" s="51" t="s">
        <v>676</v>
      </c>
    </row>
    <row r="486" spans="1:30" x14ac:dyDescent="0.2">
      <c r="A486" s="58" t="s">
        <v>1119</v>
      </c>
      <c r="B486" s="20">
        <v>44792</v>
      </c>
      <c r="C486" s="21"/>
      <c r="D486" s="127" t="s">
        <v>863</v>
      </c>
      <c r="E486" s="72" t="s">
        <v>864</v>
      </c>
      <c r="F486" s="23"/>
      <c r="G486" s="56">
        <v>4</v>
      </c>
      <c r="H486" s="52">
        <v>10</v>
      </c>
      <c r="I486" s="52">
        <v>50</v>
      </c>
      <c r="J486" s="25"/>
      <c r="K486" s="25"/>
      <c r="L486" s="26"/>
      <c r="M486" s="29"/>
      <c r="N486" s="29" t="s">
        <v>142</v>
      </c>
      <c r="O486" s="29" t="s">
        <v>157</v>
      </c>
      <c r="P486" s="29" t="s">
        <v>158</v>
      </c>
      <c r="Q486" s="30" t="s">
        <v>56</v>
      </c>
      <c r="R486" s="103">
        <v>123</v>
      </c>
      <c r="S486" s="31">
        <f>R486*AF1</f>
        <v>178.35</v>
      </c>
      <c r="T486" s="31">
        <v>259</v>
      </c>
      <c r="U486" s="32">
        <f>((T486-S486)/T486)</f>
        <v>0.31138996138996139</v>
      </c>
      <c r="V486" s="32">
        <f>((T486-S486)/S486)</f>
        <v>0.45220072890384083</v>
      </c>
      <c r="W486" s="55" t="s">
        <v>159</v>
      </c>
      <c r="X486" s="114" t="s">
        <v>865</v>
      </c>
      <c r="Y486" s="27" t="s">
        <v>153</v>
      </c>
      <c r="Z486" s="27" t="s">
        <v>657</v>
      </c>
      <c r="AA486" s="49" t="s">
        <v>658</v>
      </c>
      <c r="AB486" s="50" t="s">
        <v>659</v>
      </c>
      <c r="AC486" s="51"/>
      <c r="AD486" s="51" t="s">
        <v>681</v>
      </c>
    </row>
    <row r="487" spans="1:30" x14ac:dyDescent="0.2">
      <c r="A487" s="58" t="s">
        <v>1119</v>
      </c>
      <c r="B487" s="20">
        <v>44792</v>
      </c>
      <c r="C487" s="21"/>
      <c r="D487" s="127" t="s">
        <v>1154</v>
      </c>
      <c r="E487" s="72" t="s">
        <v>186</v>
      </c>
      <c r="F487" s="23"/>
      <c r="G487" s="56">
        <v>4</v>
      </c>
      <c r="H487" s="52">
        <v>2</v>
      </c>
      <c r="I487" s="52">
        <v>6</v>
      </c>
      <c r="J487" s="25">
        <v>0.375</v>
      </c>
      <c r="K487" s="25">
        <v>0.54166666666666663</v>
      </c>
      <c r="L487" s="26"/>
      <c r="M487" s="29"/>
      <c r="N487" s="29" t="s">
        <v>142</v>
      </c>
      <c r="O487" s="29" t="s">
        <v>157</v>
      </c>
      <c r="P487" s="29" t="s">
        <v>151</v>
      </c>
      <c r="Q487" s="30" t="s">
        <v>187</v>
      </c>
      <c r="R487" s="103">
        <v>695</v>
      </c>
      <c r="S487" s="31">
        <f>R487*AF1</f>
        <v>1007.75</v>
      </c>
      <c r="T487" s="31">
        <v>1599</v>
      </c>
      <c r="U487" s="32">
        <f>((T487-S487)/T487)</f>
        <v>0.36976235146966852</v>
      </c>
      <c r="V487" s="32">
        <f>((T487-S487)/S487)</f>
        <v>0.58670305135202183</v>
      </c>
      <c r="W487" s="55" t="s">
        <v>188</v>
      </c>
      <c r="X487" s="117" t="s">
        <v>189</v>
      </c>
      <c r="Y487" s="27" t="s">
        <v>153</v>
      </c>
      <c r="Z487" s="27" t="s">
        <v>657</v>
      </c>
      <c r="AA487" s="49" t="s">
        <v>658</v>
      </c>
      <c r="AB487" s="50" t="s">
        <v>659</v>
      </c>
      <c r="AC487" s="51"/>
      <c r="AD487" s="51" t="s">
        <v>672</v>
      </c>
    </row>
    <row r="488" spans="1:30" x14ac:dyDescent="0.2">
      <c r="A488" s="58" t="s">
        <v>1119</v>
      </c>
      <c r="B488" s="20">
        <v>44792</v>
      </c>
      <c r="C488" s="21"/>
      <c r="D488" s="127" t="s">
        <v>1155</v>
      </c>
      <c r="E488" s="72" t="s">
        <v>191</v>
      </c>
      <c r="F488" s="23"/>
      <c r="G488" s="56">
        <v>8</v>
      </c>
      <c r="H488" s="52">
        <v>2</v>
      </c>
      <c r="I488" s="52">
        <v>6</v>
      </c>
      <c r="J488" s="25">
        <v>0.375</v>
      </c>
      <c r="K488" s="25">
        <v>0.70833333333333337</v>
      </c>
      <c r="L488" s="26"/>
      <c r="M488" s="29"/>
      <c r="N488" s="29" t="s">
        <v>142</v>
      </c>
      <c r="O488" s="29" t="s">
        <v>157</v>
      </c>
      <c r="P488" s="29" t="s">
        <v>151</v>
      </c>
      <c r="Q488" s="30" t="s">
        <v>187</v>
      </c>
      <c r="R488" s="103">
        <v>975</v>
      </c>
      <c r="S488" s="31">
        <f>R488*AF1</f>
        <v>1413.75</v>
      </c>
      <c r="T488" s="31">
        <v>2199</v>
      </c>
      <c r="U488" s="32">
        <f>((T488-S488)/T488)</f>
        <v>0.35709413369713505</v>
      </c>
      <c r="V488" s="32">
        <f>((T488-S488)/S488)</f>
        <v>0.55543766578249332</v>
      </c>
      <c r="W488" s="55" t="s">
        <v>188</v>
      </c>
      <c r="X488" s="117" t="s">
        <v>192</v>
      </c>
      <c r="Y488" s="27" t="s">
        <v>153</v>
      </c>
      <c r="Z488" s="27" t="s">
        <v>657</v>
      </c>
      <c r="AA488" s="49" t="s">
        <v>658</v>
      </c>
      <c r="AB488" s="50" t="s">
        <v>659</v>
      </c>
      <c r="AC488" s="51"/>
      <c r="AD488" s="51" t="s">
        <v>672</v>
      </c>
    </row>
    <row r="489" spans="1:30" ht="17.25" x14ac:dyDescent="0.2">
      <c r="A489" s="58" t="s">
        <v>1119</v>
      </c>
      <c r="B489" s="20">
        <v>44793</v>
      </c>
      <c r="C489" s="21">
        <v>44793</v>
      </c>
      <c r="D489" s="71"/>
      <c r="E489" s="28" t="s">
        <v>1156</v>
      </c>
      <c r="F489" s="23" t="s">
        <v>39</v>
      </c>
      <c r="G489" s="56"/>
      <c r="H489" s="52"/>
      <c r="I489" s="52"/>
      <c r="J489" s="25"/>
      <c r="K489" s="25"/>
      <c r="L489" s="26">
        <v>0.33333333333333331</v>
      </c>
      <c r="M489" s="29">
        <v>0.83333333333333337</v>
      </c>
      <c r="N489" s="29" t="s">
        <v>142</v>
      </c>
      <c r="O489" s="29"/>
      <c r="P489" s="29"/>
      <c r="Q489" s="30"/>
      <c r="R489" s="73"/>
      <c r="S489" s="31"/>
      <c r="T489" s="31"/>
      <c r="U489" s="32"/>
      <c r="V489" s="32"/>
      <c r="W489" s="55" t="s">
        <v>48</v>
      </c>
      <c r="X489" s="55"/>
      <c r="Y489" s="27" t="s">
        <v>29</v>
      </c>
      <c r="Z489" s="27" t="s">
        <v>657</v>
      </c>
      <c r="AA489" s="49" t="s">
        <v>658</v>
      </c>
      <c r="AB489" s="50" t="s">
        <v>659</v>
      </c>
      <c r="AC489" s="51"/>
      <c r="AD489" s="51" t="s">
        <v>672</v>
      </c>
    </row>
    <row r="490" spans="1:30" x14ac:dyDescent="0.2">
      <c r="A490" s="58" t="s">
        <v>1119</v>
      </c>
      <c r="B490" s="20">
        <v>44793</v>
      </c>
      <c r="C490" s="21"/>
      <c r="D490" s="71" t="s">
        <v>1157</v>
      </c>
      <c r="E490" s="72" t="s">
        <v>1158</v>
      </c>
      <c r="F490" s="23"/>
      <c r="G490" s="56">
        <v>4</v>
      </c>
      <c r="H490" s="52">
        <v>10</v>
      </c>
      <c r="I490" s="52">
        <v>160</v>
      </c>
      <c r="J490" s="25">
        <v>0.5625</v>
      </c>
      <c r="K490" s="25">
        <v>0.72916666666666663</v>
      </c>
      <c r="L490" s="26"/>
      <c r="M490" s="29"/>
      <c r="N490" s="29" t="s">
        <v>142</v>
      </c>
      <c r="O490" s="29" t="s">
        <v>157</v>
      </c>
      <c r="P490" s="29" t="s">
        <v>158</v>
      </c>
      <c r="Q490" s="30" t="s">
        <v>56</v>
      </c>
      <c r="R490" s="103">
        <v>88</v>
      </c>
      <c r="S490" s="31">
        <f>R490*AF1</f>
        <v>127.6</v>
      </c>
      <c r="T490" s="31">
        <v>189</v>
      </c>
      <c r="U490" s="32">
        <f>((T490-S490)/T490)</f>
        <v>0.32486772486772492</v>
      </c>
      <c r="V490" s="32">
        <f>((T490-S490)/S490)</f>
        <v>0.48119122257053298</v>
      </c>
      <c r="W490" s="55" t="s">
        <v>159</v>
      </c>
      <c r="X490" s="117" t="s">
        <v>1159</v>
      </c>
      <c r="Y490" s="27" t="s">
        <v>153</v>
      </c>
      <c r="Z490" s="27" t="s">
        <v>657</v>
      </c>
      <c r="AA490" s="49" t="s">
        <v>658</v>
      </c>
      <c r="AB490" s="50" t="s">
        <v>659</v>
      </c>
      <c r="AC490" s="51"/>
      <c r="AD490" s="51" t="s">
        <v>672</v>
      </c>
    </row>
    <row r="491" spans="1:30" x14ac:dyDescent="0.2">
      <c r="A491" s="58" t="s">
        <v>1119</v>
      </c>
      <c r="B491" s="20">
        <v>44793</v>
      </c>
      <c r="C491" s="21"/>
      <c r="D491" s="71" t="s">
        <v>1160</v>
      </c>
      <c r="E491" s="72" t="s">
        <v>1161</v>
      </c>
      <c r="F491" s="23"/>
      <c r="G491" s="56">
        <v>4.5</v>
      </c>
      <c r="H491" s="52">
        <v>10</v>
      </c>
      <c r="I491" s="52">
        <v>70</v>
      </c>
      <c r="J491" s="25">
        <v>0.375</v>
      </c>
      <c r="K491" s="25">
        <v>0.5625</v>
      </c>
      <c r="L491" s="26"/>
      <c r="M491" s="29"/>
      <c r="N491" s="29" t="s">
        <v>142</v>
      </c>
      <c r="O491" s="29" t="s">
        <v>157</v>
      </c>
      <c r="P491" s="29" t="s">
        <v>151</v>
      </c>
      <c r="Q491" s="30" t="s">
        <v>56</v>
      </c>
      <c r="R491" s="103">
        <v>121</v>
      </c>
      <c r="S491" s="31">
        <f>R491*AF1</f>
        <v>175.45</v>
      </c>
      <c r="T491" s="31">
        <v>249</v>
      </c>
      <c r="U491" s="32">
        <f>((T491-S491)/T491)</f>
        <v>0.2953815261044177</v>
      </c>
      <c r="V491" s="32">
        <f>((T491-S491)/S491)</f>
        <v>0.41920775149615286</v>
      </c>
      <c r="W491" s="55" t="s">
        <v>159</v>
      </c>
      <c r="X491" s="117" t="s">
        <v>1162</v>
      </c>
      <c r="Y491" s="27" t="s">
        <v>153</v>
      </c>
      <c r="Z491" s="27" t="s">
        <v>657</v>
      </c>
      <c r="AA491" s="49" t="s">
        <v>658</v>
      </c>
      <c r="AB491" s="50" t="s">
        <v>659</v>
      </c>
      <c r="AC491" s="51"/>
      <c r="AD491" s="51" t="s">
        <v>672</v>
      </c>
    </row>
    <row r="492" spans="1:30" x14ac:dyDescent="0.2">
      <c r="A492" s="58" t="s">
        <v>1119</v>
      </c>
      <c r="B492" s="20">
        <v>44793</v>
      </c>
      <c r="C492" s="21"/>
      <c r="D492" s="71" t="s">
        <v>1163</v>
      </c>
      <c r="E492" s="72" t="s">
        <v>1164</v>
      </c>
      <c r="F492" s="23"/>
      <c r="G492" s="56">
        <v>4.5</v>
      </c>
      <c r="H492" s="52">
        <v>8</v>
      </c>
      <c r="I492" s="52">
        <v>24</v>
      </c>
      <c r="J492" s="25">
        <v>0.35416666666666669</v>
      </c>
      <c r="K492" s="25">
        <v>0.54166666666666663</v>
      </c>
      <c r="L492" s="26"/>
      <c r="M492" s="29"/>
      <c r="N492" s="29" t="s">
        <v>142</v>
      </c>
      <c r="O492" s="29" t="s">
        <v>157</v>
      </c>
      <c r="P492" s="29" t="s">
        <v>180</v>
      </c>
      <c r="Q492" s="30" t="s">
        <v>47</v>
      </c>
      <c r="R492" s="103">
        <v>72</v>
      </c>
      <c r="S492" s="31">
        <f>R492*AF1</f>
        <v>104.39999999999999</v>
      </c>
      <c r="T492" s="31">
        <v>149</v>
      </c>
      <c r="U492" s="32">
        <f>((T492-S492)/T492)</f>
        <v>0.29932885906040274</v>
      </c>
      <c r="V492" s="32">
        <f>((T492-S492)/S492)</f>
        <v>0.42720306513409972</v>
      </c>
      <c r="W492" s="55" t="s">
        <v>159</v>
      </c>
      <c r="X492" s="117" t="s">
        <v>1165</v>
      </c>
      <c r="Y492" s="27" t="s">
        <v>153</v>
      </c>
      <c r="Z492" s="27" t="s">
        <v>657</v>
      </c>
      <c r="AA492" s="49" t="s">
        <v>658</v>
      </c>
      <c r="AB492" s="50" t="s">
        <v>659</v>
      </c>
      <c r="AC492" s="51"/>
      <c r="AD492" s="51" t="s">
        <v>672</v>
      </c>
    </row>
    <row r="493" spans="1:30" x14ac:dyDescent="0.2">
      <c r="A493" s="58" t="s">
        <v>1119</v>
      </c>
      <c r="B493" s="20">
        <v>44793</v>
      </c>
      <c r="C493" s="21"/>
      <c r="D493" s="71" t="s">
        <v>1166</v>
      </c>
      <c r="E493" s="72" t="s">
        <v>1167</v>
      </c>
      <c r="F493" s="23"/>
      <c r="G493" s="56">
        <v>2</v>
      </c>
      <c r="H493" s="52">
        <v>1</v>
      </c>
      <c r="I493" s="52">
        <v>8</v>
      </c>
      <c r="J493" s="25">
        <v>0.58333333333333337</v>
      </c>
      <c r="K493" s="25">
        <v>0.66666666666666663</v>
      </c>
      <c r="L493" s="26"/>
      <c r="M493" s="29"/>
      <c r="N493" s="29" t="s">
        <v>142</v>
      </c>
      <c r="O493" s="29" t="s">
        <v>157</v>
      </c>
      <c r="P493" s="29" t="s">
        <v>158</v>
      </c>
      <c r="Q493" s="30" t="s">
        <v>1168</v>
      </c>
      <c r="R493" s="103">
        <v>153</v>
      </c>
      <c r="S493" s="31">
        <f>R493*AF1</f>
        <v>221.85</v>
      </c>
      <c r="T493" s="31">
        <v>319</v>
      </c>
      <c r="U493" s="32">
        <f>((T493-S493)/T493)</f>
        <v>0.30454545454545456</v>
      </c>
      <c r="V493" s="32">
        <f>((T493-S493)/S493)</f>
        <v>0.4379084967320262</v>
      </c>
      <c r="W493" s="55" t="s">
        <v>159</v>
      </c>
      <c r="X493" s="117" t="s">
        <v>1169</v>
      </c>
      <c r="Y493" s="27" t="s">
        <v>153</v>
      </c>
      <c r="Z493" s="27" t="s">
        <v>657</v>
      </c>
      <c r="AA493" s="49" t="s">
        <v>658</v>
      </c>
      <c r="AB493" s="50" t="s">
        <v>659</v>
      </c>
      <c r="AC493" s="51"/>
      <c r="AD493" s="51" t="s">
        <v>672</v>
      </c>
    </row>
    <row r="494" spans="1:30" x14ac:dyDescent="0.2">
      <c r="A494" s="58" t="s">
        <v>1119</v>
      </c>
      <c r="B494" s="20">
        <v>44793</v>
      </c>
      <c r="C494" s="21"/>
      <c r="D494" s="71" t="s">
        <v>1170</v>
      </c>
      <c r="E494" s="72" t="s">
        <v>1171</v>
      </c>
      <c r="F494" s="23"/>
      <c r="G494" s="56">
        <v>4</v>
      </c>
      <c r="H494" s="52">
        <v>10</v>
      </c>
      <c r="I494" s="52">
        <v>80</v>
      </c>
      <c r="J494" s="25">
        <v>0.38541666666666669</v>
      </c>
      <c r="K494" s="25">
        <v>0.55208333333333337</v>
      </c>
      <c r="L494" s="26"/>
      <c r="M494" s="29"/>
      <c r="N494" s="29" t="s">
        <v>142</v>
      </c>
      <c r="O494" s="29" t="s">
        <v>157</v>
      </c>
      <c r="P494" s="29" t="s">
        <v>151</v>
      </c>
      <c r="Q494" s="30" t="s">
        <v>56</v>
      </c>
      <c r="R494" s="103">
        <v>101</v>
      </c>
      <c r="S494" s="31">
        <f>R494*AF1</f>
        <v>146.44999999999999</v>
      </c>
      <c r="T494" s="31">
        <v>209</v>
      </c>
      <c r="U494" s="32">
        <f>((T494-S494)/T494)</f>
        <v>0.29928229665071776</v>
      </c>
      <c r="V494" s="32">
        <f>((T494-S494)/S494)</f>
        <v>0.42710822806418586</v>
      </c>
      <c r="W494" s="55" t="s">
        <v>159</v>
      </c>
      <c r="X494" s="117" t="s">
        <v>1172</v>
      </c>
      <c r="Y494" s="27" t="s">
        <v>153</v>
      </c>
      <c r="Z494" s="27" t="s">
        <v>657</v>
      </c>
      <c r="AA494" s="49" t="s">
        <v>658</v>
      </c>
      <c r="AB494" s="50" t="s">
        <v>659</v>
      </c>
      <c r="AC494" s="51"/>
      <c r="AD494" s="51" t="s">
        <v>672</v>
      </c>
    </row>
    <row r="495" spans="1:30" ht="17.25" x14ac:dyDescent="0.2">
      <c r="A495" s="58" t="s">
        <v>1119</v>
      </c>
      <c r="B495" s="20">
        <v>44794</v>
      </c>
      <c r="C495" s="21">
        <v>44794</v>
      </c>
      <c r="D495" s="71"/>
      <c r="E495" s="28" t="s">
        <v>823</v>
      </c>
      <c r="F495" s="23" t="s">
        <v>33</v>
      </c>
      <c r="G495" s="56"/>
      <c r="H495" s="52"/>
      <c r="I495" s="52"/>
      <c r="J495" s="25"/>
      <c r="K495" s="25"/>
      <c r="L495" s="26">
        <v>0.3125</v>
      </c>
      <c r="M495" s="29">
        <v>0.91666666666666663</v>
      </c>
      <c r="N495" s="29" t="s">
        <v>142</v>
      </c>
      <c r="O495" s="29"/>
      <c r="P495" s="29"/>
      <c r="Q495" s="30"/>
      <c r="R495" s="73"/>
      <c r="S495" s="31"/>
      <c r="T495" s="31"/>
      <c r="U495" s="32"/>
      <c r="V495" s="32"/>
      <c r="W495" s="55" t="s">
        <v>48</v>
      </c>
      <c r="X495" s="55"/>
      <c r="Y495" s="27" t="s">
        <v>29</v>
      </c>
      <c r="Z495" s="27" t="s">
        <v>722</v>
      </c>
      <c r="AA495" s="49" t="s">
        <v>723</v>
      </c>
      <c r="AB495" s="50" t="s">
        <v>724</v>
      </c>
      <c r="AC495" s="51" t="s">
        <v>725</v>
      </c>
      <c r="AD495" s="51" t="s">
        <v>827</v>
      </c>
    </row>
    <row r="496" spans="1:30" x14ac:dyDescent="0.2">
      <c r="A496" s="58" t="s">
        <v>1119</v>
      </c>
      <c r="B496" s="20">
        <v>44794</v>
      </c>
      <c r="C496" s="21"/>
      <c r="D496" s="71" t="s">
        <v>824</v>
      </c>
      <c r="E496" s="72" t="s">
        <v>825</v>
      </c>
      <c r="F496" s="23"/>
      <c r="G496" s="56">
        <v>3</v>
      </c>
      <c r="H496" s="52">
        <v>15</v>
      </c>
      <c r="I496" s="52">
        <v>105</v>
      </c>
      <c r="J496" s="25"/>
      <c r="K496" s="25"/>
      <c r="L496" s="26"/>
      <c r="M496" s="29"/>
      <c r="N496" s="29" t="s">
        <v>142</v>
      </c>
      <c r="O496" s="29" t="s">
        <v>157</v>
      </c>
      <c r="P496" s="29" t="s">
        <v>158</v>
      </c>
      <c r="Q496" s="30" t="s">
        <v>46</v>
      </c>
      <c r="R496" s="73">
        <v>51.5</v>
      </c>
      <c r="S496" s="31">
        <f>R496*AE1</f>
        <v>64.375</v>
      </c>
      <c r="T496" s="31">
        <v>99</v>
      </c>
      <c r="U496" s="32">
        <f t="shared" ref="U496:U502" si="34">((T496-S496)/T496)</f>
        <v>0.34974747474747475</v>
      </c>
      <c r="V496" s="32">
        <f t="shared" ref="V496:V502" si="35">((T496-S496)/S496)</f>
        <v>0.53786407766990296</v>
      </c>
      <c r="W496" s="55" t="s">
        <v>159</v>
      </c>
      <c r="X496" s="117" t="s">
        <v>826</v>
      </c>
      <c r="Y496" s="27" t="s">
        <v>153</v>
      </c>
      <c r="Z496" s="27" t="s">
        <v>722</v>
      </c>
      <c r="AA496" s="49" t="s">
        <v>723</v>
      </c>
      <c r="AB496" s="50" t="s">
        <v>724</v>
      </c>
      <c r="AC496" s="51" t="s">
        <v>725</v>
      </c>
      <c r="AD496" s="51" t="s">
        <v>827</v>
      </c>
    </row>
    <row r="497" spans="1:30" x14ac:dyDescent="0.2">
      <c r="A497" s="58" t="s">
        <v>1119</v>
      </c>
      <c r="B497" s="20">
        <v>44794</v>
      </c>
      <c r="C497" s="21"/>
      <c r="D497" s="71" t="s">
        <v>828</v>
      </c>
      <c r="E497" s="72" t="s">
        <v>829</v>
      </c>
      <c r="F497" s="23"/>
      <c r="G497" s="56">
        <v>4.5</v>
      </c>
      <c r="H497" s="52">
        <v>20</v>
      </c>
      <c r="I497" s="52">
        <v>70</v>
      </c>
      <c r="J497" s="25"/>
      <c r="K497" s="25"/>
      <c r="L497" s="26"/>
      <c r="M497" s="29"/>
      <c r="N497" s="29" t="s">
        <v>142</v>
      </c>
      <c r="O497" s="29" t="s">
        <v>157</v>
      </c>
      <c r="P497" s="29" t="s">
        <v>158</v>
      </c>
      <c r="Q497" s="30" t="s">
        <v>46</v>
      </c>
      <c r="R497" s="73">
        <v>66</v>
      </c>
      <c r="S497" s="31">
        <f>R497*AE1</f>
        <v>82.5</v>
      </c>
      <c r="T497" s="31">
        <v>119</v>
      </c>
      <c r="U497" s="32">
        <f t="shared" si="34"/>
        <v>0.30672268907563027</v>
      </c>
      <c r="V497" s="32">
        <f t="shared" si="35"/>
        <v>0.44242424242424244</v>
      </c>
      <c r="W497" s="55" t="s">
        <v>159</v>
      </c>
      <c r="X497" s="117" t="s">
        <v>830</v>
      </c>
      <c r="Y497" s="27" t="s">
        <v>153</v>
      </c>
      <c r="Z497" s="27" t="s">
        <v>722</v>
      </c>
      <c r="AA497" s="49" t="s">
        <v>723</v>
      </c>
      <c r="AB497" s="50" t="s">
        <v>724</v>
      </c>
      <c r="AC497" s="51" t="s">
        <v>725</v>
      </c>
      <c r="AD497" s="51" t="s">
        <v>831</v>
      </c>
    </row>
    <row r="498" spans="1:30" x14ac:dyDescent="0.2">
      <c r="A498" s="58" t="s">
        <v>1119</v>
      </c>
      <c r="B498" s="20">
        <v>44794</v>
      </c>
      <c r="C498" s="21"/>
      <c r="D498" s="71" t="s">
        <v>832</v>
      </c>
      <c r="E498" s="72" t="s">
        <v>833</v>
      </c>
      <c r="F498" s="23"/>
      <c r="G498" s="56">
        <v>4</v>
      </c>
      <c r="H498" s="52">
        <v>15</v>
      </c>
      <c r="I498" s="52">
        <v>70</v>
      </c>
      <c r="J498" s="25"/>
      <c r="K498" s="25"/>
      <c r="L498" s="26"/>
      <c r="M498" s="29"/>
      <c r="N498" s="29" t="s">
        <v>142</v>
      </c>
      <c r="O498" s="29" t="s">
        <v>157</v>
      </c>
      <c r="P498" s="29" t="s">
        <v>158</v>
      </c>
      <c r="Q498" s="30" t="s">
        <v>46</v>
      </c>
      <c r="R498" s="73">
        <v>73.5</v>
      </c>
      <c r="S498" s="31">
        <f>R498*AE1</f>
        <v>91.875</v>
      </c>
      <c r="T498" s="31">
        <v>139</v>
      </c>
      <c r="U498" s="32">
        <f t="shared" si="34"/>
        <v>0.33902877697841727</v>
      </c>
      <c r="V498" s="32">
        <f t="shared" si="35"/>
        <v>0.51292517006802718</v>
      </c>
      <c r="W498" s="55" t="s">
        <v>159</v>
      </c>
      <c r="X498" s="117" t="s">
        <v>834</v>
      </c>
      <c r="Y498" s="27" t="s">
        <v>153</v>
      </c>
      <c r="Z498" s="27" t="s">
        <v>722</v>
      </c>
      <c r="AA498" s="49" t="s">
        <v>723</v>
      </c>
      <c r="AB498" s="50" t="s">
        <v>724</v>
      </c>
      <c r="AC498" s="51" t="s">
        <v>725</v>
      </c>
      <c r="AD498" s="51" t="s">
        <v>835</v>
      </c>
    </row>
    <row r="499" spans="1:30" x14ac:dyDescent="0.2">
      <c r="A499" s="58" t="s">
        <v>1119</v>
      </c>
      <c r="B499" s="20">
        <v>44794</v>
      </c>
      <c r="C499" s="21"/>
      <c r="D499" s="71" t="s">
        <v>836</v>
      </c>
      <c r="E499" s="72" t="s">
        <v>837</v>
      </c>
      <c r="F499" s="23"/>
      <c r="G499" s="56">
        <v>4</v>
      </c>
      <c r="H499" s="52">
        <v>20</v>
      </c>
      <c r="I499" s="52">
        <v>70</v>
      </c>
      <c r="J499" s="25"/>
      <c r="K499" s="25"/>
      <c r="L499" s="26"/>
      <c r="M499" s="29"/>
      <c r="N499" s="29" t="s">
        <v>142</v>
      </c>
      <c r="O499" s="29" t="s">
        <v>157</v>
      </c>
      <c r="P499" s="29" t="s">
        <v>158</v>
      </c>
      <c r="Q499" s="30" t="s">
        <v>46</v>
      </c>
      <c r="R499" s="73">
        <v>73.5</v>
      </c>
      <c r="S499" s="31">
        <f>R499*AE1</f>
        <v>91.875</v>
      </c>
      <c r="T499" s="31">
        <v>139</v>
      </c>
      <c r="U499" s="32">
        <f t="shared" si="34"/>
        <v>0.33902877697841727</v>
      </c>
      <c r="V499" s="32">
        <f t="shared" si="35"/>
        <v>0.51292517006802718</v>
      </c>
      <c r="W499" s="55" t="s">
        <v>159</v>
      </c>
      <c r="X499" s="117" t="s">
        <v>838</v>
      </c>
      <c r="Y499" s="27" t="s">
        <v>153</v>
      </c>
      <c r="Z499" s="27" t="s">
        <v>722</v>
      </c>
      <c r="AA499" s="49" t="s">
        <v>723</v>
      </c>
      <c r="AB499" s="50" t="s">
        <v>724</v>
      </c>
      <c r="AC499" s="51" t="s">
        <v>725</v>
      </c>
      <c r="AD499" s="51" t="s">
        <v>839</v>
      </c>
    </row>
    <row r="500" spans="1:30" x14ac:dyDescent="0.2">
      <c r="A500" s="58" t="s">
        <v>1119</v>
      </c>
      <c r="B500" s="20">
        <v>44794</v>
      </c>
      <c r="C500" s="21"/>
      <c r="D500" s="71" t="s">
        <v>840</v>
      </c>
      <c r="E500" s="72" t="s">
        <v>841</v>
      </c>
      <c r="F500" s="23"/>
      <c r="G500" s="56">
        <v>3.5</v>
      </c>
      <c r="H500" s="52">
        <v>15</v>
      </c>
      <c r="I500" s="52">
        <v>35</v>
      </c>
      <c r="J500" s="25"/>
      <c r="K500" s="25"/>
      <c r="L500" s="26"/>
      <c r="M500" s="29"/>
      <c r="N500" s="29" t="s">
        <v>142</v>
      </c>
      <c r="O500" s="29" t="s">
        <v>157</v>
      </c>
      <c r="P500" s="29" t="s">
        <v>158</v>
      </c>
      <c r="Q500" s="30" t="s">
        <v>46</v>
      </c>
      <c r="R500" s="73">
        <v>117</v>
      </c>
      <c r="S500" s="31">
        <f>R500*AE1</f>
        <v>146.25</v>
      </c>
      <c r="T500" s="31">
        <v>219</v>
      </c>
      <c r="U500" s="32">
        <f t="shared" si="34"/>
        <v>0.3321917808219178</v>
      </c>
      <c r="V500" s="32">
        <f t="shared" si="35"/>
        <v>0.49743589743589745</v>
      </c>
      <c r="W500" s="55" t="s">
        <v>159</v>
      </c>
      <c r="X500" s="117" t="s">
        <v>842</v>
      </c>
      <c r="Y500" s="27" t="s">
        <v>153</v>
      </c>
      <c r="Z500" s="27" t="s">
        <v>722</v>
      </c>
      <c r="AA500" s="49" t="s">
        <v>723</v>
      </c>
      <c r="AB500" s="50" t="s">
        <v>724</v>
      </c>
      <c r="AC500" s="51" t="s">
        <v>725</v>
      </c>
      <c r="AD500" s="51" t="s">
        <v>843</v>
      </c>
    </row>
    <row r="501" spans="1:30" x14ac:dyDescent="0.2">
      <c r="A501" s="58" t="s">
        <v>1119</v>
      </c>
      <c r="B501" s="20">
        <v>44794</v>
      </c>
      <c r="C501" s="21"/>
      <c r="D501" s="71" t="s">
        <v>844</v>
      </c>
      <c r="E501" s="72" t="s">
        <v>186</v>
      </c>
      <c r="F501" s="23"/>
      <c r="G501" s="56">
        <v>4</v>
      </c>
      <c r="H501" s="52">
        <v>2</v>
      </c>
      <c r="I501" s="52">
        <v>6</v>
      </c>
      <c r="J501" s="25">
        <v>0.375</v>
      </c>
      <c r="K501" s="25">
        <v>0.54166666666666663</v>
      </c>
      <c r="L501" s="26"/>
      <c r="M501" s="29"/>
      <c r="N501" s="29" t="s">
        <v>142</v>
      </c>
      <c r="O501" s="29" t="s">
        <v>157</v>
      </c>
      <c r="P501" s="29" t="s">
        <v>151</v>
      </c>
      <c r="Q501" s="30" t="s">
        <v>187</v>
      </c>
      <c r="R501" s="73">
        <v>535</v>
      </c>
      <c r="S501" s="31">
        <f>R501*AE1</f>
        <v>668.75</v>
      </c>
      <c r="T501" s="31">
        <v>1099</v>
      </c>
      <c r="U501" s="32">
        <f t="shared" si="34"/>
        <v>0.39149226569608736</v>
      </c>
      <c r="V501" s="32">
        <f t="shared" si="35"/>
        <v>0.64336448598130846</v>
      </c>
      <c r="W501" s="55" t="s">
        <v>188</v>
      </c>
      <c r="X501" s="117" t="s">
        <v>189</v>
      </c>
      <c r="Y501" s="27" t="s">
        <v>153</v>
      </c>
      <c r="Z501" s="27" t="s">
        <v>722</v>
      </c>
      <c r="AA501" s="49" t="s">
        <v>723</v>
      </c>
      <c r="AB501" s="50" t="s">
        <v>724</v>
      </c>
      <c r="AC501" s="51" t="s">
        <v>725</v>
      </c>
      <c r="AD501" s="51" t="s">
        <v>737</v>
      </c>
    </row>
    <row r="502" spans="1:30" x14ac:dyDescent="0.2">
      <c r="A502" s="58" t="s">
        <v>1119</v>
      </c>
      <c r="B502" s="20">
        <v>44794</v>
      </c>
      <c r="C502" s="21"/>
      <c r="D502" s="71" t="s">
        <v>845</v>
      </c>
      <c r="E502" s="72" t="s">
        <v>191</v>
      </c>
      <c r="F502" s="23"/>
      <c r="G502" s="56">
        <v>8</v>
      </c>
      <c r="H502" s="52">
        <v>2</v>
      </c>
      <c r="I502" s="52">
        <v>6</v>
      </c>
      <c r="J502" s="25">
        <v>0.375</v>
      </c>
      <c r="K502" s="25">
        <v>0.70833333333333337</v>
      </c>
      <c r="L502" s="26"/>
      <c r="M502" s="29"/>
      <c r="N502" s="29" t="s">
        <v>142</v>
      </c>
      <c r="O502" s="29" t="s">
        <v>157</v>
      </c>
      <c r="P502" s="29" t="s">
        <v>151</v>
      </c>
      <c r="Q502" s="30" t="s">
        <v>187</v>
      </c>
      <c r="R502" s="73">
        <v>720</v>
      </c>
      <c r="S502" s="31">
        <f>R502*AE1</f>
        <v>900</v>
      </c>
      <c r="T502" s="31">
        <v>1499</v>
      </c>
      <c r="U502" s="32">
        <f t="shared" si="34"/>
        <v>0.39959973315543695</v>
      </c>
      <c r="V502" s="32">
        <f t="shared" si="35"/>
        <v>0.66555555555555557</v>
      </c>
      <c r="W502" s="55" t="s">
        <v>188</v>
      </c>
      <c r="X502" s="117" t="s">
        <v>192</v>
      </c>
      <c r="Y502" s="27" t="s">
        <v>153</v>
      </c>
      <c r="Z502" s="27" t="s">
        <v>722</v>
      </c>
      <c r="AA502" s="49" t="s">
        <v>723</v>
      </c>
      <c r="AB502" s="50" t="s">
        <v>724</v>
      </c>
      <c r="AC502" s="51" t="s">
        <v>725</v>
      </c>
      <c r="AD502" s="51" t="s">
        <v>742</v>
      </c>
    </row>
    <row r="503" spans="1:30" ht="17.25" x14ac:dyDescent="0.2">
      <c r="A503" s="58" t="s">
        <v>1119</v>
      </c>
      <c r="B503" s="20">
        <v>44795</v>
      </c>
      <c r="C503" s="21">
        <v>44795</v>
      </c>
      <c r="D503" s="71"/>
      <c r="E503" s="28" t="s">
        <v>1173</v>
      </c>
      <c r="F503" s="23" t="s">
        <v>33</v>
      </c>
      <c r="G503" s="56"/>
      <c r="H503" s="52"/>
      <c r="I503" s="52"/>
      <c r="J503" s="25"/>
      <c r="K503" s="25"/>
      <c r="L503" s="26">
        <v>0.3125</v>
      </c>
      <c r="M503" s="29">
        <v>0.91666666666666663</v>
      </c>
      <c r="N503" s="29" t="s">
        <v>142</v>
      </c>
      <c r="O503" s="29"/>
      <c r="P503" s="29"/>
      <c r="Q503" s="30"/>
      <c r="R503" s="73"/>
      <c r="S503" s="31"/>
      <c r="T503" s="31"/>
      <c r="U503" s="32"/>
      <c r="V503" s="32"/>
      <c r="W503" s="55" t="s">
        <v>48</v>
      </c>
      <c r="X503" s="55"/>
      <c r="Y503" s="27" t="s">
        <v>29</v>
      </c>
      <c r="Z503" s="27" t="s">
        <v>657</v>
      </c>
      <c r="AA503" s="49" t="s">
        <v>658</v>
      </c>
      <c r="AB503" s="50" t="s">
        <v>659</v>
      </c>
      <c r="AC503" s="51"/>
      <c r="AD503" s="51" t="s">
        <v>672</v>
      </c>
    </row>
    <row r="504" spans="1:30" x14ac:dyDescent="0.2">
      <c r="A504" s="58" t="s">
        <v>1119</v>
      </c>
      <c r="B504" s="20">
        <v>44795</v>
      </c>
      <c r="C504" s="21"/>
      <c r="D504" s="71" t="s">
        <v>1174</v>
      </c>
      <c r="E504" s="72" t="s">
        <v>1175</v>
      </c>
      <c r="F504" s="23"/>
      <c r="G504" s="56">
        <v>4</v>
      </c>
      <c r="H504" s="52">
        <v>15</v>
      </c>
      <c r="I504" s="52">
        <v>105</v>
      </c>
      <c r="J504" s="25">
        <v>0.36458333333333331</v>
      </c>
      <c r="K504" s="25">
        <v>0.53125</v>
      </c>
      <c r="L504" s="26"/>
      <c r="M504" s="29"/>
      <c r="N504" s="29" t="s">
        <v>142</v>
      </c>
      <c r="O504" s="29" t="s">
        <v>157</v>
      </c>
      <c r="P504" s="29" t="s">
        <v>151</v>
      </c>
      <c r="Q504" s="30" t="s">
        <v>46</v>
      </c>
      <c r="R504" s="103">
        <v>79</v>
      </c>
      <c r="S504" s="31">
        <f>R504*AF1</f>
        <v>114.55</v>
      </c>
      <c r="T504" s="31">
        <v>169</v>
      </c>
      <c r="U504" s="32">
        <f>((T504-S504)/T504)</f>
        <v>0.32218934911242603</v>
      </c>
      <c r="V504" s="32">
        <f>((T504-S504)/S504)</f>
        <v>0.47533828022697516</v>
      </c>
      <c r="W504" s="55" t="s">
        <v>159</v>
      </c>
      <c r="X504" s="117" t="s">
        <v>1176</v>
      </c>
      <c r="Y504" s="27" t="s">
        <v>153</v>
      </c>
      <c r="Z504" s="27" t="s">
        <v>657</v>
      </c>
      <c r="AA504" s="49" t="s">
        <v>658</v>
      </c>
      <c r="AB504" s="50" t="s">
        <v>659</v>
      </c>
      <c r="AC504" s="51"/>
      <c r="AD504" s="51" t="s">
        <v>672</v>
      </c>
    </row>
    <row r="505" spans="1:30" x14ac:dyDescent="0.2">
      <c r="A505" s="58" t="s">
        <v>1119</v>
      </c>
      <c r="B505" s="20">
        <v>44795</v>
      </c>
      <c r="C505" s="21"/>
      <c r="D505" s="71" t="s">
        <v>1177</v>
      </c>
      <c r="E505" s="72" t="s">
        <v>1178</v>
      </c>
      <c r="F505" s="23"/>
      <c r="G505" s="56">
        <v>4</v>
      </c>
      <c r="H505" s="52">
        <v>15</v>
      </c>
      <c r="I505" s="52">
        <v>175</v>
      </c>
      <c r="J505" s="25">
        <v>0.58333333333333337</v>
      </c>
      <c r="K505" s="25">
        <v>0.75</v>
      </c>
      <c r="L505" s="26"/>
      <c r="M505" s="29"/>
      <c r="N505" s="29" t="s">
        <v>142</v>
      </c>
      <c r="O505" s="29" t="s">
        <v>157</v>
      </c>
      <c r="P505" s="29" t="s">
        <v>158</v>
      </c>
      <c r="Q505" s="30" t="s">
        <v>46</v>
      </c>
      <c r="R505" s="103">
        <v>64</v>
      </c>
      <c r="S505" s="31">
        <f>R505*AF1</f>
        <v>92.8</v>
      </c>
      <c r="T505" s="31">
        <v>139</v>
      </c>
      <c r="U505" s="32">
        <f>((T505-S505)/T505)</f>
        <v>0.33237410071942447</v>
      </c>
      <c r="V505" s="32">
        <f>((T505-S505)/S505)</f>
        <v>0.49784482758620696</v>
      </c>
      <c r="W505" s="55" t="s">
        <v>159</v>
      </c>
      <c r="X505" s="117" t="s">
        <v>1179</v>
      </c>
      <c r="Y505" s="27" t="s">
        <v>153</v>
      </c>
      <c r="Z505" s="27" t="s">
        <v>657</v>
      </c>
      <c r="AA505" s="49" t="s">
        <v>658</v>
      </c>
      <c r="AB505" s="50" t="s">
        <v>659</v>
      </c>
      <c r="AC505" s="51"/>
      <c r="AD505" s="51" t="s">
        <v>672</v>
      </c>
    </row>
    <row r="506" spans="1:30" x14ac:dyDescent="0.2">
      <c r="A506" s="58" t="s">
        <v>1119</v>
      </c>
      <c r="B506" s="20">
        <v>44795</v>
      </c>
      <c r="C506" s="21"/>
      <c r="D506" s="71" t="s">
        <v>1180</v>
      </c>
      <c r="E506" s="72" t="s">
        <v>1181</v>
      </c>
      <c r="F506" s="23"/>
      <c r="G506" s="56">
        <v>8.5</v>
      </c>
      <c r="H506" s="52">
        <v>10</v>
      </c>
      <c r="I506" s="52">
        <v>30</v>
      </c>
      <c r="J506" s="25">
        <v>0.38541666666666669</v>
      </c>
      <c r="K506" s="25">
        <v>0.73958333333333337</v>
      </c>
      <c r="L506" s="26"/>
      <c r="M506" s="29"/>
      <c r="N506" s="29" t="s">
        <v>142</v>
      </c>
      <c r="O506" s="29" t="s">
        <v>57</v>
      </c>
      <c r="P506" s="29" t="s">
        <v>151</v>
      </c>
      <c r="Q506" s="30" t="s">
        <v>56</v>
      </c>
      <c r="R506" s="103">
        <v>196</v>
      </c>
      <c r="S506" s="31">
        <f>R506*AF1</f>
        <v>284.2</v>
      </c>
      <c r="T506" s="31">
        <v>409</v>
      </c>
      <c r="U506" s="32">
        <f>((T506-S506)/T506)</f>
        <v>0.30513447432762841</v>
      </c>
      <c r="V506" s="32">
        <f>((T506-S506)/S506)</f>
        <v>0.43912737508796629</v>
      </c>
      <c r="W506" s="55" t="s">
        <v>159</v>
      </c>
      <c r="X506" s="117" t="s">
        <v>1182</v>
      </c>
      <c r="Y506" s="27" t="s">
        <v>153</v>
      </c>
      <c r="Z506" s="27" t="s">
        <v>657</v>
      </c>
      <c r="AA506" s="49" t="s">
        <v>658</v>
      </c>
      <c r="AB506" s="50" t="s">
        <v>659</v>
      </c>
      <c r="AC506" s="51"/>
      <c r="AD506" s="51" t="s">
        <v>672</v>
      </c>
    </row>
    <row r="507" spans="1:30" x14ac:dyDescent="0.2">
      <c r="A507" s="58" t="s">
        <v>1119</v>
      </c>
      <c r="B507" s="20">
        <v>44795</v>
      </c>
      <c r="C507" s="21"/>
      <c r="D507" s="71" t="s">
        <v>1183</v>
      </c>
      <c r="E507" s="72" t="s">
        <v>186</v>
      </c>
      <c r="F507" s="23"/>
      <c r="G507" s="56">
        <v>4</v>
      </c>
      <c r="H507" s="52">
        <v>2</v>
      </c>
      <c r="I507" s="52">
        <v>6</v>
      </c>
      <c r="J507" s="25">
        <v>0.375</v>
      </c>
      <c r="K507" s="25">
        <v>0.54166666666666663</v>
      </c>
      <c r="L507" s="26"/>
      <c r="M507" s="29"/>
      <c r="N507" s="29" t="s">
        <v>142</v>
      </c>
      <c r="O507" s="29" t="s">
        <v>157</v>
      </c>
      <c r="P507" s="29" t="s">
        <v>151</v>
      </c>
      <c r="Q507" s="30" t="s">
        <v>187</v>
      </c>
      <c r="R507" s="103">
        <v>755</v>
      </c>
      <c r="S507" s="31">
        <f>R507*AF1</f>
        <v>1094.75</v>
      </c>
      <c r="T507" s="31">
        <v>1699</v>
      </c>
      <c r="U507" s="32">
        <f>((T507-S507)/T507)</f>
        <v>0.35565038257798703</v>
      </c>
      <c r="V507" s="32">
        <f>((T507-S507)/S507)</f>
        <v>0.55195250057090661</v>
      </c>
      <c r="W507" s="55" t="s">
        <v>188</v>
      </c>
      <c r="X507" s="117" t="s">
        <v>189</v>
      </c>
      <c r="Y507" s="27" t="s">
        <v>153</v>
      </c>
      <c r="Z507" s="27" t="s">
        <v>657</v>
      </c>
      <c r="AA507" s="49" t="s">
        <v>658</v>
      </c>
      <c r="AB507" s="50" t="s">
        <v>659</v>
      </c>
      <c r="AC507" s="51"/>
      <c r="AD507" s="51" t="s">
        <v>672</v>
      </c>
    </row>
    <row r="508" spans="1:30" x14ac:dyDescent="0.2">
      <c r="A508" s="58" t="s">
        <v>1119</v>
      </c>
      <c r="B508" s="20">
        <v>44795</v>
      </c>
      <c r="C508" s="21"/>
      <c r="D508" s="71" t="s">
        <v>1184</v>
      </c>
      <c r="E508" s="72" t="s">
        <v>191</v>
      </c>
      <c r="F508" s="23"/>
      <c r="G508" s="56">
        <v>8</v>
      </c>
      <c r="H508" s="52">
        <v>2</v>
      </c>
      <c r="I508" s="52">
        <v>6</v>
      </c>
      <c r="J508" s="25">
        <v>0.375</v>
      </c>
      <c r="K508" s="25">
        <v>0.70833333333333337</v>
      </c>
      <c r="L508" s="26"/>
      <c r="M508" s="29"/>
      <c r="N508" s="29" t="s">
        <v>142</v>
      </c>
      <c r="O508" s="29" t="s">
        <v>157</v>
      </c>
      <c r="P508" s="29" t="s">
        <v>151</v>
      </c>
      <c r="Q508" s="30" t="s">
        <v>187</v>
      </c>
      <c r="R508" s="103">
        <v>975</v>
      </c>
      <c r="S508" s="31">
        <f>R508*AF1</f>
        <v>1413.75</v>
      </c>
      <c r="T508" s="31">
        <v>2199</v>
      </c>
      <c r="U508" s="32">
        <f>((T508-S508)/T508)</f>
        <v>0.35709413369713505</v>
      </c>
      <c r="V508" s="32">
        <f>((T508-S508)/S508)</f>
        <v>0.55543766578249332</v>
      </c>
      <c r="W508" s="55" t="s">
        <v>188</v>
      </c>
      <c r="X508" s="117" t="s">
        <v>192</v>
      </c>
      <c r="Y508" s="27" t="s">
        <v>153</v>
      </c>
      <c r="Z508" s="27" t="s">
        <v>657</v>
      </c>
      <c r="AA508" s="49" t="s">
        <v>658</v>
      </c>
      <c r="AB508" s="50" t="s">
        <v>659</v>
      </c>
      <c r="AC508" s="51"/>
      <c r="AD508" s="51" t="s">
        <v>672</v>
      </c>
    </row>
    <row r="509" spans="1:30" ht="17.25" x14ac:dyDescent="0.2">
      <c r="A509" s="58" t="s">
        <v>1119</v>
      </c>
      <c r="B509" s="20">
        <v>44796</v>
      </c>
      <c r="C509" s="21">
        <v>44796</v>
      </c>
      <c r="D509" s="71"/>
      <c r="E509" s="28" t="s">
        <v>1185</v>
      </c>
      <c r="F509" s="23" t="s">
        <v>80</v>
      </c>
      <c r="G509" s="56"/>
      <c r="H509" s="52"/>
      <c r="I509" s="52"/>
      <c r="J509" s="25"/>
      <c r="K509" s="25"/>
      <c r="L509" s="26" t="s">
        <v>194</v>
      </c>
      <c r="M509" s="29" t="s">
        <v>194</v>
      </c>
      <c r="N509" s="29" t="s">
        <v>142</v>
      </c>
      <c r="O509" s="29"/>
      <c r="P509" s="29"/>
      <c r="Q509" s="30"/>
      <c r="R509" s="73"/>
      <c r="S509" s="31"/>
      <c r="T509" s="31"/>
      <c r="U509" s="32"/>
      <c r="V509" s="32"/>
      <c r="W509" s="55" t="s">
        <v>195</v>
      </c>
      <c r="X509" s="55"/>
      <c r="Y509" s="27"/>
      <c r="Z509" s="27"/>
      <c r="AA509" s="49"/>
      <c r="AB509" s="50"/>
      <c r="AC509" s="51"/>
      <c r="AD509" s="51"/>
    </row>
    <row r="510" spans="1:30" ht="17.25" x14ac:dyDescent="0.2">
      <c r="A510" s="58" t="s">
        <v>1119</v>
      </c>
      <c r="B510" s="20">
        <v>44797</v>
      </c>
      <c r="C510" s="21">
        <v>44797</v>
      </c>
      <c r="D510" s="71"/>
      <c r="E510" s="28" t="s">
        <v>1186</v>
      </c>
      <c r="F510" s="23" t="s">
        <v>39</v>
      </c>
      <c r="G510" s="56"/>
      <c r="H510" s="52"/>
      <c r="I510" s="52"/>
      <c r="J510" s="25"/>
      <c r="K510" s="25"/>
      <c r="L510" s="26">
        <v>0.33333333333333331</v>
      </c>
      <c r="M510" s="29">
        <v>0.75</v>
      </c>
      <c r="N510" s="29" t="s">
        <v>142</v>
      </c>
      <c r="O510" s="29"/>
      <c r="P510" s="29"/>
      <c r="Q510" s="30"/>
      <c r="R510" s="73"/>
      <c r="S510" s="31"/>
      <c r="T510" s="31"/>
      <c r="U510" s="32"/>
      <c r="V510" s="32"/>
      <c r="W510" s="55" t="s">
        <v>48</v>
      </c>
      <c r="X510" s="55"/>
      <c r="Y510" s="27" t="s">
        <v>29</v>
      </c>
      <c r="Z510" s="27" t="s">
        <v>657</v>
      </c>
      <c r="AA510" s="49" t="s">
        <v>658</v>
      </c>
      <c r="AB510" s="50" t="s">
        <v>659</v>
      </c>
      <c r="AC510" s="51"/>
      <c r="AD510" s="51" t="s">
        <v>672</v>
      </c>
    </row>
    <row r="511" spans="1:30" x14ac:dyDescent="0.2">
      <c r="A511" s="58" t="s">
        <v>1119</v>
      </c>
      <c r="B511" s="20">
        <v>44797</v>
      </c>
      <c r="C511" s="21"/>
      <c r="D511" s="71" t="s">
        <v>1187</v>
      </c>
      <c r="E511" s="72" t="s">
        <v>1188</v>
      </c>
      <c r="F511" s="23"/>
      <c r="G511" s="56">
        <v>4</v>
      </c>
      <c r="H511" s="52">
        <v>2</v>
      </c>
      <c r="I511" s="52">
        <v>160</v>
      </c>
      <c r="J511" s="25">
        <v>0.5625</v>
      </c>
      <c r="K511" s="25">
        <v>0.72916666666666663</v>
      </c>
      <c r="L511" s="26"/>
      <c r="M511" s="29"/>
      <c r="N511" s="29" t="s">
        <v>142</v>
      </c>
      <c r="O511" s="29" t="s">
        <v>157</v>
      </c>
      <c r="P511" s="29" t="s">
        <v>151</v>
      </c>
      <c r="Q511" s="30" t="s">
        <v>54</v>
      </c>
      <c r="R511" s="103">
        <v>91</v>
      </c>
      <c r="S511" s="31">
        <f>R511*AF1</f>
        <v>131.94999999999999</v>
      </c>
      <c r="T511" s="31">
        <v>189</v>
      </c>
      <c r="U511" s="32">
        <f>((T511-S511)/T511)</f>
        <v>0.30185185185185193</v>
      </c>
      <c r="V511" s="32">
        <f>((T511-S511)/S511)</f>
        <v>0.4323607427055704</v>
      </c>
      <c r="W511" s="55" t="s">
        <v>159</v>
      </c>
      <c r="X511" s="117" t="s">
        <v>1189</v>
      </c>
      <c r="Y511" s="27" t="s">
        <v>153</v>
      </c>
      <c r="Z511" s="27" t="s">
        <v>657</v>
      </c>
      <c r="AA511" s="49" t="s">
        <v>658</v>
      </c>
      <c r="AB511" s="50" t="s">
        <v>659</v>
      </c>
      <c r="AC511" s="51"/>
      <c r="AD511" s="51" t="s">
        <v>672</v>
      </c>
    </row>
    <row r="512" spans="1:30" x14ac:dyDescent="0.2">
      <c r="A512" s="58" t="s">
        <v>1119</v>
      </c>
      <c r="B512" s="20">
        <v>44797</v>
      </c>
      <c r="C512" s="21"/>
      <c r="D512" s="71" t="s">
        <v>1190</v>
      </c>
      <c r="E512" s="72" t="s">
        <v>1191</v>
      </c>
      <c r="F512" s="23"/>
      <c r="G512" s="56">
        <v>4</v>
      </c>
      <c r="H512" s="52">
        <v>10</v>
      </c>
      <c r="I512" s="52">
        <v>20</v>
      </c>
      <c r="J512" s="25">
        <v>0.375</v>
      </c>
      <c r="K512" s="25">
        <v>0.54166666666666663</v>
      </c>
      <c r="L512" s="26"/>
      <c r="M512" s="29"/>
      <c r="N512" s="29" t="s">
        <v>142</v>
      </c>
      <c r="O512" s="29" t="s">
        <v>157</v>
      </c>
      <c r="P512" s="29" t="s">
        <v>180</v>
      </c>
      <c r="Q512" s="30" t="s">
        <v>56</v>
      </c>
      <c r="R512" s="103">
        <v>138</v>
      </c>
      <c r="S512" s="31">
        <f>R512*AF1</f>
        <v>200.1</v>
      </c>
      <c r="T512" s="31">
        <v>289</v>
      </c>
      <c r="U512" s="32">
        <f>((T512-S512)/T512)</f>
        <v>0.30761245674740484</v>
      </c>
      <c r="V512" s="32">
        <f>((T512-S512)/S512)</f>
        <v>0.44427786106946532</v>
      </c>
      <c r="W512" s="55" t="s">
        <v>159</v>
      </c>
      <c r="X512" s="117" t="s">
        <v>1192</v>
      </c>
      <c r="Y512" s="27" t="s">
        <v>153</v>
      </c>
      <c r="Z512" s="27" t="s">
        <v>657</v>
      </c>
      <c r="AA512" s="49" t="s">
        <v>658</v>
      </c>
      <c r="AB512" s="50" t="s">
        <v>659</v>
      </c>
      <c r="AC512" s="51"/>
      <c r="AD512" s="51" t="s">
        <v>672</v>
      </c>
    </row>
    <row r="513" spans="1:30" x14ac:dyDescent="0.2">
      <c r="A513" s="58" t="s">
        <v>1119</v>
      </c>
      <c r="B513" s="20">
        <v>44797</v>
      </c>
      <c r="C513" s="21"/>
      <c r="D513" s="71" t="s">
        <v>1193</v>
      </c>
      <c r="E513" s="72" t="s">
        <v>1194</v>
      </c>
      <c r="F513" s="23"/>
      <c r="G513" s="56">
        <v>4.25</v>
      </c>
      <c r="H513" s="52">
        <v>20</v>
      </c>
      <c r="I513" s="52">
        <v>80</v>
      </c>
      <c r="J513" s="25">
        <v>0.36458333333333331</v>
      </c>
      <c r="K513" s="25">
        <v>0.54166666666666663</v>
      </c>
      <c r="L513" s="26"/>
      <c r="M513" s="29"/>
      <c r="N513" s="29" t="s">
        <v>142</v>
      </c>
      <c r="O513" s="29" t="s">
        <v>157</v>
      </c>
      <c r="P513" s="29" t="s">
        <v>151</v>
      </c>
      <c r="Q513" s="30" t="s">
        <v>54</v>
      </c>
      <c r="R513" s="103">
        <v>102</v>
      </c>
      <c r="S513" s="31">
        <f>R513*AF1</f>
        <v>147.9</v>
      </c>
      <c r="T513" s="31">
        <v>219</v>
      </c>
      <c r="U513" s="32">
        <f>((T513-S513)/T513)</f>
        <v>0.32465753424657534</v>
      </c>
      <c r="V513" s="32">
        <f>((T513-S513)/S513)</f>
        <v>0.4807302231237322</v>
      </c>
      <c r="W513" s="55" t="s">
        <v>159</v>
      </c>
      <c r="X513" s="117" t="s">
        <v>1195</v>
      </c>
      <c r="Y513" s="27" t="s">
        <v>153</v>
      </c>
      <c r="Z513" s="27" t="s">
        <v>657</v>
      </c>
      <c r="AA513" s="49" t="s">
        <v>658</v>
      </c>
      <c r="AB513" s="50" t="s">
        <v>659</v>
      </c>
      <c r="AC513" s="51"/>
      <c r="AD513" s="51" t="s">
        <v>672</v>
      </c>
    </row>
    <row r="514" spans="1:30" x14ac:dyDescent="0.2">
      <c r="A514" s="58" t="s">
        <v>1119</v>
      </c>
      <c r="B514" s="20">
        <v>44797</v>
      </c>
      <c r="C514" s="21"/>
      <c r="D514" s="71" t="s">
        <v>1196</v>
      </c>
      <c r="E514" s="72" t="s">
        <v>1197</v>
      </c>
      <c r="F514" s="23"/>
      <c r="G514" s="56">
        <v>3.5</v>
      </c>
      <c r="H514" s="52">
        <v>10</v>
      </c>
      <c r="I514" s="52">
        <v>16</v>
      </c>
      <c r="J514" s="25">
        <v>0.39583333333333331</v>
      </c>
      <c r="K514" s="25">
        <v>0.54166666666666663</v>
      </c>
      <c r="L514" s="26"/>
      <c r="M514" s="29"/>
      <c r="N514" s="29" t="s">
        <v>142</v>
      </c>
      <c r="O514" s="29" t="s">
        <v>136</v>
      </c>
      <c r="P514" s="29" t="s">
        <v>158</v>
      </c>
      <c r="Q514" s="30" t="s">
        <v>1198</v>
      </c>
      <c r="R514" s="103">
        <v>205</v>
      </c>
      <c r="S514" s="31">
        <f>R514*AF1</f>
        <v>297.25</v>
      </c>
      <c r="T514" s="31">
        <v>429</v>
      </c>
      <c r="U514" s="32">
        <f>((T514-S514)/T514)</f>
        <v>0.30710955710955712</v>
      </c>
      <c r="V514" s="32">
        <f>((T514-S514)/S514)</f>
        <v>0.44322960470984019</v>
      </c>
      <c r="W514" s="55" t="s">
        <v>159</v>
      </c>
      <c r="X514" s="117" t="s">
        <v>1199</v>
      </c>
      <c r="Y514" s="27" t="s">
        <v>153</v>
      </c>
      <c r="Z514" s="27" t="s">
        <v>657</v>
      </c>
      <c r="AA514" s="49" t="s">
        <v>658</v>
      </c>
      <c r="AB514" s="50" t="s">
        <v>659</v>
      </c>
      <c r="AC514" s="51"/>
      <c r="AD514" s="51" t="s">
        <v>672</v>
      </c>
    </row>
    <row r="515" spans="1:30" ht="17.25" x14ac:dyDescent="0.2">
      <c r="A515" s="58" t="s">
        <v>1119</v>
      </c>
      <c r="B515" s="20">
        <v>44798</v>
      </c>
      <c r="C515" s="21">
        <v>44798</v>
      </c>
      <c r="D515" s="71"/>
      <c r="E515" s="28" t="s">
        <v>709</v>
      </c>
      <c r="F515" s="23" t="s">
        <v>80</v>
      </c>
      <c r="G515" s="56"/>
      <c r="H515" s="52"/>
      <c r="I515" s="52"/>
      <c r="J515" s="25"/>
      <c r="K515" s="25"/>
      <c r="L515" s="26" t="s">
        <v>194</v>
      </c>
      <c r="M515" s="29" t="s">
        <v>194</v>
      </c>
      <c r="N515" s="29" t="s">
        <v>142</v>
      </c>
      <c r="O515" s="29"/>
      <c r="P515" s="29"/>
      <c r="Q515" s="30"/>
      <c r="R515" s="73"/>
      <c r="S515" s="31"/>
      <c r="T515" s="31"/>
      <c r="U515" s="32"/>
      <c r="V515" s="32"/>
      <c r="W515" s="55" t="s">
        <v>195</v>
      </c>
      <c r="X515" s="55"/>
      <c r="Y515" s="27"/>
      <c r="Z515" s="27"/>
      <c r="AA515" s="49"/>
      <c r="AB515" s="50"/>
      <c r="AC515" s="51"/>
      <c r="AD515" s="51"/>
    </row>
    <row r="516" spans="1:30" ht="17.25" x14ac:dyDescent="0.2">
      <c r="A516" s="58" t="s">
        <v>1119</v>
      </c>
      <c r="B516" s="20">
        <v>44799</v>
      </c>
      <c r="C516" s="21">
        <v>44799</v>
      </c>
      <c r="D516" s="71"/>
      <c r="E516" s="28" t="s">
        <v>1200</v>
      </c>
      <c r="F516" s="23" t="s">
        <v>33</v>
      </c>
      <c r="G516" s="56"/>
      <c r="H516" s="52"/>
      <c r="I516" s="52"/>
      <c r="J516" s="25"/>
      <c r="K516" s="25"/>
      <c r="L516" s="26">
        <v>0.33333333333333331</v>
      </c>
      <c r="M516" s="29">
        <v>0.16666666666666666</v>
      </c>
      <c r="N516" s="29" t="s">
        <v>142</v>
      </c>
      <c r="O516" s="29"/>
      <c r="P516" s="29"/>
      <c r="Q516" s="30"/>
      <c r="R516" s="73"/>
      <c r="S516" s="31"/>
      <c r="T516" s="31"/>
      <c r="U516" s="32"/>
      <c r="V516" s="32"/>
      <c r="W516" s="55" t="s">
        <v>48</v>
      </c>
      <c r="X516" s="55"/>
      <c r="Y516" s="27" t="s">
        <v>29</v>
      </c>
      <c r="Z516" s="27" t="s">
        <v>1201</v>
      </c>
      <c r="AA516" s="49" t="s">
        <v>1202</v>
      </c>
      <c r="AB516" s="50" t="s">
        <v>1203</v>
      </c>
      <c r="AC516" s="51" t="s">
        <v>1204</v>
      </c>
      <c r="AD516" s="51"/>
    </row>
    <row r="517" spans="1:30" x14ac:dyDescent="0.2">
      <c r="A517" s="58" t="s">
        <v>1119</v>
      </c>
      <c r="B517" s="20">
        <v>44799</v>
      </c>
      <c r="C517" s="21"/>
      <c r="D517" s="71" t="s">
        <v>1205</v>
      </c>
      <c r="E517" s="72" t="s">
        <v>1206</v>
      </c>
      <c r="F517" s="23"/>
      <c r="G517" s="56">
        <v>96</v>
      </c>
      <c r="H517" s="52">
        <v>4</v>
      </c>
      <c r="I517" s="52">
        <v>10</v>
      </c>
      <c r="J517" s="25">
        <v>0.375</v>
      </c>
      <c r="K517" s="25">
        <v>0.5</v>
      </c>
      <c r="L517" s="26"/>
      <c r="M517" s="29"/>
      <c r="N517" s="29" t="s">
        <v>142</v>
      </c>
      <c r="O517" s="29" t="s">
        <v>150</v>
      </c>
      <c r="P517" s="29" t="s">
        <v>151</v>
      </c>
      <c r="Q517" s="30" t="s">
        <v>135</v>
      </c>
      <c r="R517" s="73">
        <v>2662</v>
      </c>
      <c r="S517" s="31">
        <f>R517*AE1</f>
        <v>3327.5</v>
      </c>
      <c r="T517" s="31">
        <v>4199</v>
      </c>
      <c r="U517" s="32">
        <f>((T517-S517)/T517)</f>
        <v>0.2075494165277447</v>
      </c>
      <c r="V517" s="32">
        <f>((T517-S517)/S517)</f>
        <v>0.26190833959429</v>
      </c>
      <c r="W517" s="55" t="s">
        <v>252</v>
      </c>
      <c r="X517" s="117" t="s">
        <v>1207</v>
      </c>
      <c r="Y517" s="27" t="s">
        <v>153</v>
      </c>
      <c r="Z517" s="27" t="s">
        <v>1201</v>
      </c>
      <c r="AA517" s="49" t="s">
        <v>1202</v>
      </c>
      <c r="AB517" s="50" t="s">
        <v>1203</v>
      </c>
      <c r="AC517" s="51" t="s">
        <v>1204</v>
      </c>
      <c r="AD517" s="51"/>
    </row>
    <row r="518" spans="1:30" x14ac:dyDescent="0.2">
      <c r="A518" s="58" t="s">
        <v>1119</v>
      </c>
      <c r="B518" s="20">
        <v>44799</v>
      </c>
      <c r="C518" s="21"/>
      <c r="D518" s="71" t="s">
        <v>1208</v>
      </c>
      <c r="E518" s="72" t="s">
        <v>1206</v>
      </c>
      <c r="F518" s="23"/>
      <c r="G518" s="56">
        <v>96</v>
      </c>
      <c r="H518" s="52">
        <v>4</v>
      </c>
      <c r="I518" s="52">
        <v>10</v>
      </c>
      <c r="J518" s="25">
        <v>0.375</v>
      </c>
      <c r="K518" s="25">
        <v>0.5</v>
      </c>
      <c r="L518" s="26"/>
      <c r="M518" s="29"/>
      <c r="N518" s="29" t="s">
        <v>142</v>
      </c>
      <c r="O518" s="29" t="s">
        <v>150</v>
      </c>
      <c r="P518" s="29" t="s">
        <v>151</v>
      </c>
      <c r="Q518" s="30" t="s">
        <v>135</v>
      </c>
      <c r="R518" s="73">
        <f>2662+598.5</f>
        <v>3260.5</v>
      </c>
      <c r="S518" s="31">
        <f>R518*AE1</f>
        <v>4075.625</v>
      </c>
      <c r="T518" s="31">
        <v>5099</v>
      </c>
      <c r="U518" s="32">
        <f>((T518-S518)/T518)</f>
        <v>0.20070111786624828</v>
      </c>
      <c r="V518" s="32">
        <f>((T518-S518)/S518)</f>
        <v>0.25109645759852783</v>
      </c>
      <c r="W518" s="55" t="s">
        <v>252</v>
      </c>
      <c r="X518" s="117" t="s">
        <v>1207</v>
      </c>
      <c r="Y518" s="27" t="s">
        <v>153</v>
      </c>
      <c r="Z518" s="27" t="s">
        <v>1201</v>
      </c>
      <c r="AA518" s="49" t="s">
        <v>1202</v>
      </c>
      <c r="AB518" s="50" t="s">
        <v>1203</v>
      </c>
      <c r="AC518" s="51" t="s">
        <v>1204</v>
      </c>
      <c r="AD518" s="51"/>
    </row>
    <row r="519" spans="1:30" ht="18.75" x14ac:dyDescent="0.2">
      <c r="A519" s="16" t="s">
        <v>1209</v>
      </c>
      <c r="B519" s="17">
        <v>44799</v>
      </c>
      <c r="C519" s="18">
        <v>44799</v>
      </c>
      <c r="D519" s="33"/>
      <c r="E519" s="34" t="s">
        <v>1210</v>
      </c>
      <c r="F519" s="35"/>
      <c r="G519" s="36"/>
      <c r="H519" s="36"/>
      <c r="I519" s="36"/>
      <c r="J519" s="37"/>
      <c r="K519" s="37"/>
      <c r="L519" s="38"/>
      <c r="M519" s="39"/>
      <c r="N519" s="39"/>
      <c r="O519" s="39"/>
      <c r="P519" s="39"/>
      <c r="Q519" s="40"/>
      <c r="R519" s="41"/>
      <c r="S519" s="42"/>
      <c r="T519" s="42"/>
      <c r="U519" s="43"/>
      <c r="V519" s="43"/>
      <c r="W519" s="16" t="s">
        <v>28</v>
      </c>
      <c r="X519" s="16"/>
      <c r="Y519" s="112"/>
      <c r="Z519" s="44"/>
      <c r="AA519" s="44"/>
      <c r="AB519" s="44"/>
      <c r="AC519" s="45"/>
      <c r="AD519" s="45"/>
    </row>
    <row r="520" spans="1:30" ht="17.25" x14ac:dyDescent="0.2">
      <c r="A520" s="58" t="s">
        <v>1209</v>
      </c>
      <c r="B520" s="20">
        <v>44799</v>
      </c>
      <c r="C520" s="21">
        <v>44799</v>
      </c>
      <c r="D520" s="71"/>
      <c r="E520" s="28" t="s">
        <v>1200</v>
      </c>
      <c r="F520" s="23" t="s">
        <v>33</v>
      </c>
      <c r="G520" s="56"/>
      <c r="H520" s="52"/>
      <c r="I520" s="52"/>
      <c r="J520" s="25"/>
      <c r="K520" s="25"/>
      <c r="L520" s="26">
        <v>0.33333333333333331</v>
      </c>
      <c r="M520" s="29">
        <v>0.16666666666666666</v>
      </c>
      <c r="N520" s="29" t="s">
        <v>142</v>
      </c>
      <c r="O520" s="29"/>
      <c r="P520" s="29"/>
      <c r="Q520" s="30"/>
      <c r="R520" s="73"/>
      <c r="S520" s="31"/>
      <c r="T520" s="31"/>
      <c r="U520" s="32"/>
      <c r="V520" s="32"/>
      <c r="W520" s="55" t="s">
        <v>48</v>
      </c>
      <c r="X520" s="55"/>
      <c r="Y520" s="27" t="s">
        <v>29</v>
      </c>
      <c r="Z520" s="27" t="s">
        <v>1201</v>
      </c>
      <c r="AA520" s="49" t="s">
        <v>1202</v>
      </c>
      <c r="AB520" s="50" t="s">
        <v>1203</v>
      </c>
      <c r="AC520" s="51" t="s">
        <v>1204</v>
      </c>
      <c r="AD520" s="51"/>
    </row>
    <row r="521" spans="1:30" x14ac:dyDescent="0.2">
      <c r="A521" s="58" t="s">
        <v>1209</v>
      </c>
      <c r="B521" s="20">
        <v>44796</v>
      </c>
      <c r="C521" s="21"/>
      <c r="D521" s="71" t="s">
        <v>1211</v>
      </c>
      <c r="E521" s="72" t="s">
        <v>1206</v>
      </c>
      <c r="F521" s="23"/>
      <c r="G521" s="56">
        <v>96</v>
      </c>
      <c r="H521" s="52">
        <v>4</v>
      </c>
      <c r="I521" s="52">
        <v>10</v>
      </c>
      <c r="J521" s="25">
        <v>0.375</v>
      </c>
      <c r="K521" s="25">
        <v>0.625</v>
      </c>
      <c r="L521" s="26"/>
      <c r="M521" s="29"/>
      <c r="N521" s="29" t="s">
        <v>142</v>
      </c>
      <c r="O521" s="29" t="s">
        <v>150</v>
      </c>
      <c r="P521" s="29" t="s">
        <v>151</v>
      </c>
      <c r="Q521" s="30" t="s">
        <v>135</v>
      </c>
      <c r="R521" s="73">
        <v>2662</v>
      </c>
      <c r="S521" s="31">
        <f>R521*AE1</f>
        <v>3327.5</v>
      </c>
      <c r="T521" s="31">
        <v>4199</v>
      </c>
      <c r="U521" s="32">
        <f t="shared" ref="U521:U527" si="36">((T521-S521)/T521)</f>
        <v>0.2075494165277447</v>
      </c>
      <c r="V521" s="32">
        <f t="shared" ref="V521:V527" si="37">((T521-S521)/S521)</f>
        <v>0.26190833959429</v>
      </c>
      <c r="W521" s="55" t="s">
        <v>34</v>
      </c>
      <c r="X521" s="117" t="s">
        <v>1207</v>
      </c>
      <c r="Y521" s="27" t="s">
        <v>153</v>
      </c>
      <c r="Z521" s="27" t="s">
        <v>1201</v>
      </c>
      <c r="AA521" s="49" t="s">
        <v>1202</v>
      </c>
      <c r="AB521" s="50" t="s">
        <v>1203</v>
      </c>
      <c r="AC521" s="51" t="s">
        <v>1204</v>
      </c>
      <c r="AD521" s="51"/>
    </row>
    <row r="522" spans="1:30" x14ac:dyDescent="0.2">
      <c r="A522" s="58" t="s">
        <v>1209</v>
      </c>
      <c r="B522" s="20">
        <v>44796</v>
      </c>
      <c r="C522" s="21"/>
      <c r="D522" s="71" t="s">
        <v>1212</v>
      </c>
      <c r="E522" s="72" t="s">
        <v>1206</v>
      </c>
      <c r="F522" s="23"/>
      <c r="G522" s="56">
        <v>96</v>
      </c>
      <c r="H522" s="52">
        <v>4</v>
      </c>
      <c r="I522" s="52">
        <v>10</v>
      </c>
      <c r="J522" s="25">
        <v>0.375</v>
      </c>
      <c r="K522" s="25">
        <v>0.625</v>
      </c>
      <c r="L522" s="26"/>
      <c r="M522" s="29"/>
      <c r="N522" s="29" t="s">
        <v>142</v>
      </c>
      <c r="O522" s="29" t="s">
        <v>150</v>
      </c>
      <c r="P522" s="29" t="s">
        <v>151</v>
      </c>
      <c r="Q522" s="30" t="s">
        <v>135</v>
      </c>
      <c r="R522" s="73">
        <f>2662+598.5</f>
        <v>3260.5</v>
      </c>
      <c r="S522" s="31">
        <f>R522*AE1</f>
        <v>4075.625</v>
      </c>
      <c r="T522" s="31">
        <v>5099</v>
      </c>
      <c r="U522" s="32">
        <f t="shared" si="36"/>
        <v>0.20070111786624828</v>
      </c>
      <c r="V522" s="32">
        <f t="shared" si="37"/>
        <v>0.25109645759852783</v>
      </c>
      <c r="W522" s="55" t="s">
        <v>34</v>
      </c>
      <c r="X522" s="117" t="s">
        <v>1207</v>
      </c>
      <c r="Y522" s="27" t="s">
        <v>153</v>
      </c>
      <c r="Z522" s="27" t="s">
        <v>1201</v>
      </c>
      <c r="AA522" s="49" t="s">
        <v>1202</v>
      </c>
      <c r="AB522" s="50" t="s">
        <v>1203</v>
      </c>
      <c r="AC522" s="51" t="s">
        <v>1204</v>
      </c>
      <c r="AD522" s="51"/>
    </row>
    <row r="523" spans="1:30" x14ac:dyDescent="0.2">
      <c r="A523" s="58" t="s">
        <v>1209</v>
      </c>
      <c r="B523" s="20">
        <v>44799</v>
      </c>
      <c r="C523" s="21"/>
      <c r="D523" s="71" t="s">
        <v>1213</v>
      </c>
      <c r="E523" s="72" t="s">
        <v>1214</v>
      </c>
      <c r="F523" s="23"/>
      <c r="G523" s="56">
        <v>2.5</v>
      </c>
      <c r="H523" s="52">
        <v>10</v>
      </c>
      <c r="I523" s="52">
        <v>80</v>
      </c>
      <c r="J523" s="25">
        <v>0.39583333333333331</v>
      </c>
      <c r="K523" s="25">
        <v>0.5</v>
      </c>
      <c r="L523" s="26"/>
      <c r="M523" s="29"/>
      <c r="N523" s="29" t="s">
        <v>142</v>
      </c>
      <c r="O523" s="29" t="s">
        <v>157</v>
      </c>
      <c r="P523" s="29" t="s">
        <v>158</v>
      </c>
      <c r="Q523" s="30" t="s">
        <v>56</v>
      </c>
      <c r="R523" s="73">
        <v>65</v>
      </c>
      <c r="S523" s="31">
        <f>R523*AE1</f>
        <v>81.25</v>
      </c>
      <c r="T523" s="31">
        <v>119</v>
      </c>
      <c r="U523" s="32">
        <f t="shared" si="36"/>
        <v>0.3172268907563025</v>
      </c>
      <c r="V523" s="32">
        <f t="shared" si="37"/>
        <v>0.4646153846153846</v>
      </c>
      <c r="W523" s="55" t="s">
        <v>403</v>
      </c>
      <c r="X523" s="117" t="s">
        <v>1215</v>
      </c>
      <c r="Y523" s="27" t="s">
        <v>153</v>
      </c>
      <c r="Z523" s="27" t="s">
        <v>1201</v>
      </c>
      <c r="AA523" s="49" t="s">
        <v>1202</v>
      </c>
      <c r="AB523" s="50" t="s">
        <v>1203</v>
      </c>
      <c r="AC523" s="51" t="s">
        <v>1204</v>
      </c>
      <c r="AD523" s="51"/>
    </row>
    <row r="524" spans="1:30" x14ac:dyDescent="0.2">
      <c r="A524" s="58" t="s">
        <v>1209</v>
      </c>
      <c r="B524" s="20">
        <v>44799</v>
      </c>
      <c r="C524" s="21"/>
      <c r="D524" s="71" t="s">
        <v>1216</v>
      </c>
      <c r="E524" s="72" t="s">
        <v>1217</v>
      </c>
      <c r="F524" s="23"/>
      <c r="G524" s="56">
        <v>3.5</v>
      </c>
      <c r="H524" s="52">
        <v>10</v>
      </c>
      <c r="I524" s="52">
        <v>20</v>
      </c>
      <c r="J524" s="25">
        <v>0.58333333333333337</v>
      </c>
      <c r="K524" s="25">
        <v>0.72916666666666663</v>
      </c>
      <c r="L524" s="26"/>
      <c r="M524" s="29"/>
      <c r="N524" s="29" t="s">
        <v>142</v>
      </c>
      <c r="O524" s="29" t="s">
        <v>157</v>
      </c>
      <c r="P524" s="29" t="s">
        <v>151</v>
      </c>
      <c r="Q524" s="30" t="s">
        <v>56</v>
      </c>
      <c r="R524" s="73">
        <v>126.5</v>
      </c>
      <c r="S524" s="31">
        <f>R524*AE1</f>
        <v>158.125</v>
      </c>
      <c r="T524" s="31">
        <v>219</v>
      </c>
      <c r="U524" s="32">
        <f t="shared" si="36"/>
        <v>0.27796803652968038</v>
      </c>
      <c r="V524" s="32">
        <f t="shared" si="37"/>
        <v>0.3849802371541502</v>
      </c>
      <c r="W524" s="55" t="s">
        <v>403</v>
      </c>
      <c r="X524" s="117" t="s">
        <v>1218</v>
      </c>
      <c r="Y524" s="27" t="s">
        <v>153</v>
      </c>
      <c r="Z524" s="27" t="s">
        <v>1201</v>
      </c>
      <c r="AA524" s="49" t="s">
        <v>1202</v>
      </c>
      <c r="AB524" s="50" t="s">
        <v>1203</v>
      </c>
      <c r="AC524" s="51" t="s">
        <v>1204</v>
      </c>
      <c r="AD524" s="51"/>
    </row>
    <row r="525" spans="1:30" x14ac:dyDescent="0.2">
      <c r="A525" s="58" t="s">
        <v>1209</v>
      </c>
      <c r="B525" s="20">
        <v>44799</v>
      </c>
      <c r="C525" s="21"/>
      <c r="D525" s="71" t="s">
        <v>1219</v>
      </c>
      <c r="E525" s="72" t="s">
        <v>1220</v>
      </c>
      <c r="F525" s="23"/>
      <c r="G525" s="56">
        <v>4.5</v>
      </c>
      <c r="H525" s="52">
        <v>5</v>
      </c>
      <c r="I525" s="52">
        <v>10</v>
      </c>
      <c r="J525" s="25">
        <v>0.54166666666666663</v>
      </c>
      <c r="K525" s="25">
        <v>0.72916666666666663</v>
      </c>
      <c r="L525" s="26"/>
      <c r="M525" s="29"/>
      <c r="N525" s="29" t="s">
        <v>142</v>
      </c>
      <c r="O525" s="29" t="s">
        <v>157</v>
      </c>
      <c r="P525" s="29" t="s">
        <v>151</v>
      </c>
      <c r="Q525" s="30" t="s">
        <v>273</v>
      </c>
      <c r="R525" s="73">
        <v>204</v>
      </c>
      <c r="S525" s="31">
        <f>R525*AE1</f>
        <v>255</v>
      </c>
      <c r="T525" s="31">
        <v>369</v>
      </c>
      <c r="U525" s="32">
        <f t="shared" si="36"/>
        <v>0.30894308943089432</v>
      </c>
      <c r="V525" s="32">
        <f t="shared" si="37"/>
        <v>0.44705882352941179</v>
      </c>
      <c r="W525" s="55" t="s">
        <v>403</v>
      </c>
      <c r="X525" s="117" t="s">
        <v>1221</v>
      </c>
      <c r="Y525" s="27" t="s">
        <v>153</v>
      </c>
      <c r="Z525" s="27" t="s">
        <v>1201</v>
      </c>
      <c r="AA525" s="49" t="s">
        <v>1202</v>
      </c>
      <c r="AB525" s="50" t="s">
        <v>1203</v>
      </c>
      <c r="AC525" s="51" t="s">
        <v>1204</v>
      </c>
      <c r="AD525" s="51"/>
    </row>
    <row r="526" spans="1:30" x14ac:dyDescent="0.2">
      <c r="A526" s="58" t="s">
        <v>1209</v>
      </c>
      <c r="B526" s="20">
        <v>44799</v>
      </c>
      <c r="C526" s="21"/>
      <c r="D526" s="71" t="s">
        <v>1222</v>
      </c>
      <c r="E526" s="72" t="s">
        <v>186</v>
      </c>
      <c r="F526" s="23"/>
      <c r="G526" s="56">
        <v>4</v>
      </c>
      <c r="H526" s="52">
        <v>2</v>
      </c>
      <c r="I526" s="52">
        <v>6</v>
      </c>
      <c r="J526" s="25">
        <v>0.375</v>
      </c>
      <c r="K526" s="25">
        <v>0.54166666666666663</v>
      </c>
      <c r="L526" s="26"/>
      <c r="M526" s="29"/>
      <c r="N526" s="29" t="s">
        <v>142</v>
      </c>
      <c r="O526" s="29" t="s">
        <v>157</v>
      </c>
      <c r="P526" s="29" t="s">
        <v>151</v>
      </c>
      <c r="Q526" s="30" t="s">
        <v>187</v>
      </c>
      <c r="R526" s="73">
        <v>911</v>
      </c>
      <c r="S526" s="31">
        <f>R526*AE1</f>
        <v>1138.75</v>
      </c>
      <c r="T526" s="31">
        <v>1799</v>
      </c>
      <c r="U526" s="32">
        <f t="shared" si="36"/>
        <v>0.36700944969427457</v>
      </c>
      <c r="V526" s="32">
        <f t="shared" si="37"/>
        <v>0.57980241492864981</v>
      </c>
      <c r="W526" s="55" t="s">
        <v>188</v>
      </c>
      <c r="X526" s="117" t="s">
        <v>189</v>
      </c>
      <c r="Y526" s="27" t="s">
        <v>153</v>
      </c>
      <c r="Z526" s="27" t="s">
        <v>1201</v>
      </c>
      <c r="AA526" s="49" t="s">
        <v>1202</v>
      </c>
      <c r="AB526" s="50" t="s">
        <v>1203</v>
      </c>
      <c r="AC526" s="51" t="s">
        <v>1204</v>
      </c>
      <c r="AD526" s="51"/>
    </row>
    <row r="527" spans="1:30" x14ac:dyDescent="0.2">
      <c r="A527" s="58" t="s">
        <v>1209</v>
      </c>
      <c r="B527" s="20">
        <v>44799</v>
      </c>
      <c r="C527" s="21"/>
      <c r="D527" s="71" t="s">
        <v>1223</v>
      </c>
      <c r="E527" s="72" t="s">
        <v>191</v>
      </c>
      <c r="F527" s="23"/>
      <c r="G527" s="56">
        <v>8</v>
      </c>
      <c r="H527" s="52">
        <v>2</v>
      </c>
      <c r="I527" s="52">
        <v>6</v>
      </c>
      <c r="J527" s="25">
        <v>0.375</v>
      </c>
      <c r="K527" s="25">
        <v>0.70833333333333337</v>
      </c>
      <c r="L527" s="26"/>
      <c r="M527" s="29"/>
      <c r="N527" s="29" t="s">
        <v>142</v>
      </c>
      <c r="O527" s="29" t="s">
        <v>157</v>
      </c>
      <c r="P527" s="29" t="s">
        <v>151</v>
      </c>
      <c r="Q527" s="30" t="s">
        <v>187</v>
      </c>
      <c r="R527" s="73">
        <v>1619</v>
      </c>
      <c r="S527" s="31">
        <f>R527*AE1</f>
        <v>2023.75</v>
      </c>
      <c r="T527" s="31">
        <v>3199</v>
      </c>
      <c r="U527" s="32">
        <f t="shared" si="36"/>
        <v>0.36738043138480775</v>
      </c>
      <c r="V527" s="32">
        <f t="shared" si="37"/>
        <v>0.58072884496602839</v>
      </c>
      <c r="W527" s="55" t="s">
        <v>188</v>
      </c>
      <c r="X527" s="117" t="s">
        <v>192</v>
      </c>
      <c r="Y527" s="27" t="s">
        <v>153</v>
      </c>
      <c r="Z527" s="27" t="s">
        <v>1201</v>
      </c>
      <c r="AA527" s="49" t="s">
        <v>1202</v>
      </c>
      <c r="AB527" s="50" t="s">
        <v>1203</v>
      </c>
      <c r="AC527" s="51" t="s">
        <v>1204</v>
      </c>
      <c r="AD527" s="51"/>
    </row>
    <row r="528" spans="1:30" ht="17.25" x14ac:dyDescent="0.2">
      <c r="A528" s="58" t="s">
        <v>1209</v>
      </c>
      <c r="B528" s="20">
        <v>44800</v>
      </c>
      <c r="C528" s="21">
        <v>44800</v>
      </c>
      <c r="D528" s="71"/>
      <c r="E528" s="255" t="s">
        <v>1224</v>
      </c>
      <c r="F528" s="23" t="s">
        <v>33</v>
      </c>
      <c r="G528" s="56"/>
      <c r="H528" s="52"/>
      <c r="I528" s="52"/>
      <c r="J528" s="25"/>
      <c r="K528" s="25"/>
      <c r="L528" s="26">
        <v>0.375</v>
      </c>
      <c r="M528" s="29">
        <v>0.75</v>
      </c>
      <c r="N528" s="29" t="s">
        <v>142</v>
      </c>
      <c r="O528" s="29"/>
      <c r="P528" s="29"/>
      <c r="Q528" s="30"/>
      <c r="R528" s="73"/>
      <c r="S528" s="31"/>
      <c r="T528" s="31"/>
      <c r="U528" s="32"/>
      <c r="V528" s="32"/>
      <c r="W528" s="55" t="s">
        <v>48</v>
      </c>
      <c r="X528" s="29"/>
      <c r="Y528" s="27" t="s">
        <v>29</v>
      </c>
      <c r="Z528" s="27" t="s">
        <v>1201</v>
      </c>
      <c r="AA528" s="49" t="s">
        <v>1202</v>
      </c>
      <c r="AB528" s="50" t="s">
        <v>1203</v>
      </c>
      <c r="AC528" s="51" t="s">
        <v>1204</v>
      </c>
      <c r="AD528" s="51"/>
    </row>
    <row r="529" spans="1:30" ht="17.25" x14ac:dyDescent="0.2">
      <c r="A529" s="58" t="s">
        <v>1209</v>
      </c>
      <c r="B529" s="20">
        <v>44801</v>
      </c>
      <c r="C529" s="21">
        <v>44801</v>
      </c>
      <c r="D529" s="71"/>
      <c r="E529" s="255" t="s">
        <v>411</v>
      </c>
      <c r="F529" s="23" t="s">
        <v>33</v>
      </c>
      <c r="G529" s="56"/>
      <c r="H529" s="52"/>
      <c r="I529" s="52"/>
      <c r="J529" s="25"/>
      <c r="K529" s="25"/>
      <c r="L529" s="26" t="s">
        <v>194</v>
      </c>
      <c r="M529" s="29" t="s">
        <v>194</v>
      </c>
      <c r="N529" s="29" t="s">
        <v>142</v>
      </c>
      <c r="O529" s="29"/>
      <c r="P529" s="29"/>
      <c r="Q529" s="30"/>
      <c r="R529" s="73"/>
      <c r="S529" s="31"/>
      <c r="T529" s="31"/>
      <c r="U529" s="32"/>
      <c r="V529" s="32"/>
      <c r="W529" s="55" t="s">
        <v>195</v>
      </c>
      <c r="X529" s="29"/>
      <c r="Y529" s="27" t="s">
        <v>29</v>
      </c>
      <c r="Z529" s="27"/>
      <c r="AA529" s="49"/>
      <c r="AB529" s="50"/>
      <c r="AC529" s="51"/>
      <c r="AD529" s="51"/>
    </row>
    <row r="530" spans="1:30" ht="17.25" x14ac:dyDescent="0.2">
      <c r="A530" s="58" t="s">
        <v>1209</v>
      </c>
      <c r="B530" s="20">
        <v>44802</v>
      </c>
      <c r="C530" s="21">
        <v>44802</v>
      </c>
      <c r="D530" s="71"/>
      <c r="E530" s="255" t="s">
        <v>1225</v>
      </c>
      <c r="F530" s="23" t="s">
        <v>33</v>
      </c>
      <c r="G530" s="56"/>
      <c r="H530" s="52"/>
      <c r="I530" s="52"/>
      <c r="J530" s="25"/>
      <c r="K530" s="25"/>
      <c r="L530" s="26">
        <v>0.54166666666666663</v>
      </c>
      <c r="M530" s="29">
        <v>0.72916666666666663</v>
      </c>
      <c r="N530" s="29" t="s">
        <v>142</v>
      </c>
      <c r="O530" s="29"/>
      <c r="P530" s="29"/>
      <c r="Q530" s="30"/>
      <c r="R530" s="73"/>
      <c r="S530" s="31"/>
      <c r="T530" s="31"/>
      <c r="U530" s="32"/>
      <c r="V530" s="32"/>
      <c r="W530" s="55" t="s">
        <v>48</v>
      </c>
      <c r="X530" s="29"/>
      <c r="Y530" s="27" t="s">
        <v>29</v>
      </c>
      <c r="Z530" s="27" t="s">
        <v>1226</v>
      </c>
      <c r="AA530" s="49" t="s">
        <v>1227</v>
      </c>
      <c r="AB530" s="50" t="s">
        <v>1228</v>
      </c>
      <c r="AC530" s="50" t="s">
        <v>1229</v>
      </c>
      <c r="AD530" s="51" t="s">
        <v>1230</v>
      </c>
    </row>
    <row r="531" spans="1:30" x14ac:dyDescent="0.2">
      <c r="A531" s="58" t="s">
        <v>1209</v>
      </c>
      <c r="B531" s="20">
        <v>44802</v>
      </c>
      <c r="C531" s="21"/>
      <c r="D531" s="71" t="s">
        <v>1231</v>
      </c>
      <c r="E531" s="72" t="s">
        <v>1232</v>
      </c>
      <c r="F531" s="23"/>
      <c r="G531" s="56">
        <v>3.5</v>
      </c>
      <c r="H531" s="52">
        <v>10</v>
      </c>
      <c r="I531" s="52">
        <v>35</v>
      </c>
      <c r="J531" s="25"/>
      <c r="K531" s="25"/>
      <c r="L531" s="26"/>
      <c r="M531" s="29"/>
      <c r="N531" s="29" t="s">
        <v>142</v>
      </c>
      <c r="O531" s="29" t="s">
        <v>136</v>
      </c>
      <c r="P531" s="29" t="s">
        <v>151</v>
      </c>
      <c r="Q531" s="30" t="s">
        <v>56</v>
      </c>
      <c r="R531" s="73">
        <v>52</v>
      </c>
      <c r="S531" s="31">
        <f>R531*AE1</f>
        <v>65</v>
      </c>
      <c r="T531" s="31">
        <v>99</v>
      </c>
      <c r="U531" s="32">
        <f>((T531-S531)/T531)</f>
        <v>0.34343434343434343</v>
      </c>
      <c r="V531" s="32">
        <f>((T531-S531)/S531)</f>
        <v>0.52307692307692311</v>
      </c>
      <c r="W531" s="55" t="s">
        <v>159</v>
      </c>
      <c r="X531" s="117" t="s">
        <v>1233</v>
      </c>
      <c r="Y531" s="27" t="s">
        <v>153</v>
      </c>
      <c r="Z531" s="27" t="s">
        <v>1226</v>
      </c>
      <c r="AA531" s="49" t="s">
        <v>1227</v>
      </c>
      <c r="AB531" s="50" t="s">
        <v>1228</v>
      </c>
      <c r="AC531" s="50" t="s">
        <v>1229</v>
      </c>
      <c r="AD531" s="51" t="s">
        <v>1230</v>
      </c>
    </row>
    <row r="532" spans="1:30" x14ac:dyDescent="0.2">
      <c r="A532" s="58" t="s">
        <v>1209</v>
      </c>
      <c r="B532" s="20">
        <v>44802</v>
      </c>
      <c r="C532" s="21"/>
      <c r="D532" s="71" t="s">
        <v>1234</v>
      </c>
      <c r="E532" s="72" t="s">
        <v>1235</v>
      </c>
      <c r="F532" s="23"/>
      <c r="G532" s="56">
        <v>2.5</v>
      </c>
      <c r="H532" s="52">
        <v>25</v>
      </c>
      <c r="I532" s="52">
        <v>120</v>
      </c>
      <c r="J532" s="25"/>
      <c r="K532" s="25"/>
      <c r="L532" s="26"/>
      <c r="M532" s="29"/>
      <c r="N532" s="29" t="s">
        <v>142</v>
      </c>
      <c r="O532" s="29" t="s">
        <v>157</v>
      </c>
      <c r="P532" s="29" t="s">
        <v>151</v>
      </c>
      <c r="Q532" s="30" t="s">
        <v>480</v>
      </c>
      <c r="R532" s="73">
        <v>28</v>
      </c>
      <c r="S532" s="31">
        <f>R532*AE1</f>
        <v>35</v>
      </c>
      <c r="T532" s="31">
        <v>69</v>
      </c>
      <c r="U532" s="32">
        <f>((T532-S532)/T532)</f>
        <v>0.49275362318840582</v>
      </c>
      <c r="V532" s="32">
        <f>((T532-S532)/S532)</f>
        <v>0.97142857142857142</v>
      </c>
      <c r="W532" s="55" t="s">
        <v>159</v>
      </c>
      <c r="X532" s="117" t="s">
        <v>1236</v>
      </c>
      <c r="Y532" s="27" t="s">
        <v>153</v>
      </c>
      <c r="Z532" s="27" t="s">
        <v>1226</v>
      </c>
      <c r="AA532" s="49" t="s">
        <v>1227</v>
      </c>
      <c r="AB532" s="50" t="s">
        <v>1228</v>
      </c>
      <c r="AC532" s="50" t="s">
        <v>1229</v>
      </c>
      <c r="AD532" s="51" t="s">
        <v>1230</v>
      </c>
    </row>
    <row r="533" spans="1:30" x14ac:dyDescent="0.2">
      <c r="A533" s="58" t="s">
        <v>1209</v>
      </c>
      <c r="B533" s="20">
        <v>44802</v>
      </c>
      <c r="C533" s="21"/>
      <c r="D533" s="71" t="s">
        <v>1237</v>
      </c>
      <c r="E533" s="72" t="s">
        <v>1238</v>
      </c>
      <c r="F533" s="23"/>
      <c r="G533" s="56">
        <v>3</v>
      </c>
      <c r="H533" s="52">
        <v>1</v>
      </c>
      <c r="I533" s="52">
        <v>200</v>
      </c>
      <c r="J533" s="25"/>
      <c r="K533" s="25"/>
      <c r="L533" s="26"/>
      <c r="M533" s="29"/>
      <c r="N533" s="29" t="s">
        <v>142</v>
      </c>
      <c r="O533" s="29" t="s">
        <v>157</v>
      </c>
      <c r="P533" s="29" t="s">
        <v>158</v>
      </c>
      <c r="Q533" s="30" t="s">
        <v>1239</v>
      </c>
      <c r="R533" s="73">
        <v>46</v>
      </c>
      <c r="S533" s="31">
        <f>R533*AE1</f>
        <v>57.5</v>
      </c>
      <c r="T533" s="31">
        <v>89</v>
      </c>
      <c r="U533" s="32">
        <f>((T533-S533)/T533)</f>
        <v>0.3539325842696629</v>
      </c>
      <c r="V533" s="32">
        <f>((T533-S533)/S533)</f>
        <v>0.54782608695652169</v>
      </c>
      <c r="W533" s="55" t="s">
        <v>159</v>
      </c>
      <c r="X533" s="117" t="s">
        <v>1240</v>
      </c>
      <c r="Y533" s="27" t="s">
        <v>153</v>
      </c>
      <c r="Z533" s="27" t="s">
        <v>1226</v>
      </c>
      <c r="AA533" s="49" t="s">
        <v>1227</v>
      </c>
      <c r="AB533" s="50" t="s">
        <v>1228</v>
      </c>
      <c r="AC533" s="50" t="s">
        <v>1229</v>
      </c>
      <c r="AD533" s="51" t="s">
        <v>1230</v>
      </c>
    </row>
    <row r="534" spans="1:30" x14ac:dyDescent="0.2">
      <c r="A534" s="58" t="s">
        <v>1209</v>
      </c>
      <c r="B534" s="20">
        <v>44802</v>
      </c>
      <c r="C534" s="21"/>
      <c r="D534" s="71" t="s">
        <v>1241</v>
      </c>
      <c r="E534" s="72" t="s">
        <v>1242</v>
      </c>
      <c r="F534" s="23"/>
      <c r="G534" s="56">
        <v>2.5</v>
      </c>
      <c r="H534" s="52">
        <v>15</v>
      </c>
      <c r="I534" s="52">
        <v>39</v>
      </c>
      <c r="J534" s="25"/>
      <c r="K534" s="25"/>
      <c r="L534" s="26"/>
      <c r="M534" s="29"/>
      <c r="N534" s="29" t="s">
        <v>142</v>
      </c>
      <c r="O534" s="29" t="s">
        <v>136</v>
      </c>
      <c r="P534" s="29" t="s">
        <v>151</v>
      </c>
      <c r="Q534" s="30" t="s">
        <v>46</v>
      </c>
      <c r="R534" s="73">
        <v>50</v>
      </c>
      <c r="S534" s="31">
        <f>R534*AE1</f>
        <v>62.5</v>
      </c>
      <c r="T534" s="31">
        <v>89</v>
      </c>
      <c r="U534" s="32">
        <f>((T534-S534)/T534)</f>
        <v>0.29775280898876405</v>
      </c>
      <c r="V534" s="32">
        <f>((T534-S534)/S534)</f>
        <v>0.42399999999999999</v>
      </c>
      <c r="W534" s="55" t="s">
        <v>159</v>
      </c>
      <c r="X534" s="117" t="s">
        <v>1243</v>
      </c>
      <c r="Y534" s="27" t="s">
        <v>153</v>
      </c>
      <c r="Z534" s="27" t="s">
        <v>1226</v>
      </c>
      <c r="AA534" s="49" t="s">
        <v>1227</v>
      </c>
      <c r="AB534" s="50" t="s">
        <v>1228</v>
      </c>
      <c r="AC534" s="50" t="s">
        <v>1229</v>
      </c>
      <c r="AD534" s="51" t="s">
        <v>1230</v>
      </c>
    </row>
    <row r="535" spans="1:30" x14ac:dyDescent="0.2">
      <c r="A535" s="58" t="s">
        <v>1209</v>
      </c>
      <c r="B535" s="20">
        <v>44802</v>
      </c>
      <c r="C535" s="21"/>
      <c r="D535" s="71" t="s">
        <v>1244</v>
      </c>
      <c r="E535" s="72" t="s">
        <v>1245</v>
      </c>
      <c r="F535" s="23"/>
      <c r="G535" s="56">
        <v>3</v>
      </c>
      <c r="H535" s="52">
        <v>10</v>
      </c>
      <c r="I535" s="52">
        <v>120</v>
      </c>
      <c r="J535" s="25"/>
      <c r="K535" s="25"/>
      <c r="L535" s="26"/>
      <c r="M535" s="29"/>
      <c r="N535" s="29" t="s">
        <v>142</v>
      </c>
      <c r="O535" s="29" t="s">
        <v>157</v>
      </c>
      <c r="P535" s="29" t="s">
        <v>151</v>
      </c>
      <c r="Q535" s="30" t="s">
        <v>1246</v>
      </c>
      <c r="R535" s="73">
        <v>33</v>
      </c>
      <c r="S535" s="31">
        <f>R535*AE1</f>
        <v>41.25</v>
      </c>
      <c r="T535" s="31">
        <v>69</v>
      </c>
      <c r="U535" s="32">
        <f>((T535-S535)/T535)</f>
        <v>0.40217391304347827</v>
      </c>
      <c r="V535" s="32">
        <f>((T535-S535)/S535)</f>
        <v>0.67272727272727273</v>
      </c>
      <c r="W535" s="55" t="s">
        <v>159</v>
      </c>
      <c r="X535" s="117" t="s">
        <v>1247</v>
      </c>
      <c r="Y535" s="27" t="s">
        <v>153</v>
      </c>
      <c r="Z535" s="27" t="s">
        <v>1226</v>
      </c>
      <c r="AA535" s="49" t="s">
        <v>1227</v>
      </c>
      <c r="AB535" s="50" t="s">
        <v>1228</v>
      </c>
      <c r="AC535" s="50" t="s">
        <v>1229</v>
      </c>
      <c r="AD535" s="51" t="s">
        <v>1230</v>
      </c>
    </row>
    <row r="536" spans="1:30" ht="17.25" x14ac:dyDescent="0.2">
      <c r="A536" s="58" t="s">
        <v>1209</v>
      </c>
      <c r="B536" s="20">
        <v>44803</v>
      </c>
      <c r="C536" s="21">
        <v>44803</v>
      </c>
      <c r="D536" s="71"/>
      <c r="E536" s="255" t="s">
        <v>1248</v>
      </c>
      <c r="F536" s="23" t="s">
        <v>33</v>
      </c>
      <c r="G536" s="56"/>
      <c r="H536" s="52"/>
      <c r="I536" s="52"/>
      <c r="J536" s="25"/>
      <c r="K536" s="25"/>
      <c r="L536" s="26">
        <v>0.58333333333333337</v>
      </c>
      <c r="M536" s="29">
        <v>0.77083333333333337</v>
      </c>
      <c r="N536" s="29" t="s">
        <v>142</v>
      </c>
      <c r="O536" s="29"/>
      <c r="P536" s="29"/>
      <c r="Q536" s="30"/>
      <c r="R536" s="73"/>
      <c r="S536" s="31"/>
      <c r="T536" s="31"/>
      <c r="U536" s="32"/>
      <c r="V536" s="32"/>
      <c r="W536" s="55" t="s">
        <v>48</v>
      </c>
      <c r="X536" s="29"/>
      <c r="Y536" s="27" t="s">
        <v>29</v>
      </c>
      <c r="Z536" s="27" t="s">
        <v>1226</v>
      </c>
      <c r="AA536" s="49" t="s">
        <v>1227</v>
      </c>
      <c r="AB536" s="50" t="s">
        <v>1228</v>
      </c>
      <c r="AC536" s="50" t="s">
        <v>1229</v>
      </c>
      <c r="AD536" s="51" t="s">
        <v>1230</v>
      </c>
    </row>
    <row r="537" spans="1:30" x14ac:dyDescent="0.2">
      <c r="A537" s="58" t="s">
        <v>1209</v>
      </c>
      <c r="B537" s="20">
        <v>44803</v>
      </c>
      <c r="C537" s="21"/>
      <c r="D537" s="71" t="s">
        <v>1249</v>
      </c>
      <c r="E537" s="72" t="s">
        <v>1250</v>
      </c>
      <c r="F537" s="23"/>
      <c r="G537" s="56">
        <v>4</v>
      </c>
      <c r="H537" s="52">
        <v>8</v>
      </c>
      <c r="I537" s="52">
        <v>15</v>
      </c>
      <c r="J537" s="25"/>
      <c r="K537" s="25"/>
      <c r="L537" s="26"/>
      <c r="M537" s="29"/>
      <c r="N537" s="29" t="s">
        <v>142</v>
      </c>
      <c r="O537" s="29" t="s">
        <v>136</v>
      </c>
      <c r="P537" s="29" t="s">
        <v>180</v>
      </c>
      <c r="Q537" s="30" t="s">
        <v>1251</v>
      </c>
      <c r="R537" s="73">
        <v>39</v>
      </c>
      <c r="S537" s="31">
        <f>R537*AE1</f>
        <v>48.75</v>
      </c>
      <c r="T537" s="31">
        <v>79</v>
      </c>
      <c r="U537" s="32">
        <f>((T537-S537)/T537)</f>
        <v>0.38291139240506328</v>
      </c>
      <c r="V537" s="32">
        <f>((T537-S537)/S537)</f>
        <v>0.62051282051282053</v>
      </c>
      <c r="W537" s="55" t="s">
        <v>159</v>
      </c>
      <c r="X537" s="117" t="s">
        <v>1252</v>
      </c>
      <c r="Y537" s="27" t="s">
        <v>153</v>
      </c>
      <c r="Z537" s="27" t="s">
        <v>1226</v>
      </c>
      <c r="AA537" s="49" t="s">
        <v>1227</v>
      </c>
      <c r="AB537" s="50" t="s">
        <v>1228</v>
      </c>
      <c r="AC537" s="50" t="s">
        <v>1229</v>
      </c>
      <c r="AD537" s="51" t="s">
        <v>1230</v>
      </c>
    </row>
    <row r="538" spans="1:30" x14ac:dyDescent="0.2">
      <c r="A538" s="58" t="s">
        <v>1209</v>
      </c>
      <c r="B538" s="20">
        <v>44803</v>
      </c>
      <c r="C538" s="21"/>
      <c r="D538" s="71" t="s">
        <v>1253</v>
      </c>
      <c r="E538" s="72" t="s">
        <v>1254</v>
      </c>
      <c r="F538" s="23"/>
      <c r="G538" s="56">
        <v>4</v>
      </c>
      <c r="H538" s="52">
        <v>15</v>
      </c>
      <c r="I538" s="52">
        <v>40</v>
      </c>
      <c r="J538" s="25"/>
      <c r="K538" s="25"/>
      <c r="L538" s="26"/>
      <c r="M538" s="29"/>
      <c r="N538" s="29" t="s">
        <v>142</v>
      </c>
      <c r="O538" s="29" t="s">
        <v>136</v>
      </c>
      <c r="P538" s="29" t="s">
        <v>151</v>
      </c>
      <c r="Q538" s="30" t="s">
        <v>46</v>
      </c>
      <c r="R538" s="73">
        <v>52.7</v>
      </c>
      <c r="S538" s="31">
        <f>R538*AE1</f>
        <v>65.875</v>
      </c>
      <c r="T538" s="31">
        <v>99</v>
      </c>
      <c r="U538" s="32">
        <f>((T538-S538)/T538)</f>
        <v>0.33459595959595961</v>
      </c>
      <c r="V538" s="32">
        <f>((T538-S538)/S538)</f>
        <v>0.50284629981024664</v>
      </c>
      <c r="W538" s="55" t="s">
        <v>159</v>
      </c>
      <c r="X538" s="117" t="s">
        <v>1255</v>
      </c>
      <c r="Y538" s="27" t="s">
        <v>153</v>
      </c>
      <c r="Z538" s="27" t="s">
        <v>1226</v>
      </c>
      <c r="AA538" s="49" t="s">
        <v>1227</v>
      </c>
      <c r="AB538" s="50" t="s">
        <v>1228</v>
      </c>
      <c r="AC538" s="50" t="s">
        <v>1229</v>
      </c>
      <c r="AD538" s="51" t="s">
        <v>1230</v>
      </c>
    </row>
    <row r="539" spans="1:30" x14ac:dyDescent="0.2">
      <c r="A539" s="58" t="s">
        <v>1209</v>
      </c>
      <c r="B539" s="20">
        <v>44803</v>
      </c>
      <c r="C539" s="21"/>
      <c r="D539" s="71" t="s">
        <v>1256</v>
      </c>
      <c r="E539" s="72" t="s">
        <v>1257</v>
      </c>
      <c r="F539" s="23"/>
      <c r="G539" s="56">
        <v>3</v>
      </c>
      <c r="H539" s="52">
        <v>10</v>
      </c>
      <c r="I539" s="52">
        <v>88</v>
      </c>
      <c r="J539" s="25"/>
      <c r="K539" s="25"/>
      <c r="L539" s="26"/>
      <c r="M539" s="29"/>
      <c r="N539" s="29" t="s">
        <v>142</v>
      </c>
      <c r="O539" s="29" t="s">
        <v>136</v>
      </c>
      <c r="P539" s="29" t="s">
        <v>151</v>
      </c>
      <c r="Q539" s="30" t="s">
        <v>56</v>
      </c>
      <c r="R539" s="73">
        <v>46</v>
      </c>
      <c r="S539" s="31">
        <f>R539*AE1</f>
        <v>57.5</v>
      </c>
      <c r="T539" s="31">
        <v>89</v>
      </c>
      <c r="U539" s="32">
        <f>((T539-S539)/T539)</f>
        <v>0.3539325842696629</v>
      </c>
      <c r="V539" s="32">
        <f>((T539-S539)/S539)</f>
        <v>0.54782608695652169</v>
      </c>
      <c r="W539" s="55" t="s">
        <v>159</v>
      </c>
      <c r="X539" s="117" t="s">
        <v>1258</v>
      </c>
      <c r="Y539" s="27" t="s">
        <v>153</v>
      </c>
      <c r="Z539" s="27" t="s">
        <v>1226</v>
      </c>
      <c r="AA539" s="49" t="s">
        <v>1227</v>
      </c>
      <c r="AB539" s="50" t="s">
        <v>1228</v>
      </c>
      <c r="AC539" s="50" t="s">
        <v>1229</v>
      </c>
      <c r="AD539" s="51" t="s">
        <v>1230</v>
      </c>
    </row>
    <row r="540" spans="1:30" x14ac:dyDescent="0.2">
      <c r="A540" s="58" t="s">
        <v>1209</v>
      </c>
      <c r="B540" s="20">
        <v>44803</v>
      </c>
      <c r="C540" s="21"/>
      <c r="D540" s="71" t="s">
        <v>1259</v>
      </c>
      <c r="E540" s="72" t="s">
        <v>1260</v>
      </c>
      <c r="F540" s="23"/>
      <c r="G540" s="56">
        <v>2</v>
      </c>
      <c r="H540" s="52">
        <v>16</v>
      </c>
      <c r="I540" s="52">
        <v>18</v>
      </c>
      <c r="J540" s="25"/>
      <c r="K540" s="25"/>
      <c r="L540" s="26"/>
      <c r="M540" s="29"/>
      <c r="N540" s="29" t="s">
        <v>142</v>
      </c>
      <c r="O540" s="29" t="s">
        <v>136</v>
      </c>
      <c r="P540" s="29" t="s">
        <v>151</v>
      </c>
      <c r="Q540" s="30" t="s">
        <v>1261</v>
      </c>
      <c r="R540" s="73">
        <v>42</v>
      </c>
      <c r="S540" s="31">
        <f>R540*AE1</f>
        <v>52.5</v>
      </c>
      <c r="T540" s="31">
        <v>79</v>
      </c>
      <c r="U540" s="32">
        <f>((T540-S540)/T540)</f>
        <v>0.33544303797468356</v>
      </c>
      <c r="V540" s="32">
        <f>((T540-S540)/S540)</f>
        <v>0.50476190476190474</v>
      </c>
      <c r="W540" s="55" t="s">
        <v>159</v>
      </c>
      <c r="X540" s="117" t="s">
        <v>1262</v>
      </c>
      <c r="Y540" s="27" t="s">
        <v>153</v>
      </c>
      <c r="Z540" s="27" t="s">
        <v>1226</v>
      </c>
      <c r="AA540" s="49" t="s">
        <v>1227</v>
      </c>
      <c r="AB540" s="50" t="s">
        <v>1228</v>
      </c>
      <c r="AC540" s="50" t="s">
        <v>1229</v>
      </c>
      <c r="AD540" s="51" t="s">
        <v>1230</v>
      </c>
    </row>
    <row r="541" spans="1:30" x14ac:dyDescent="0.2">
      <c r="A541" s="58" t="s">
        <v>1209</v>
      </c>
      <c r="B541" s="20">
        <v>44803</v>
      </c>
      <c r="C541" s="21"/>
      <c r="D541" s="71" t="s">
        <v>1263</v>
      </c>
      <c r="E541" s="72" t="s">
        <v>1264</v>
      </c>
      <c r="F541" s="23"/>
      <c r="G541" s="56">
        <v>4</v>
      </c>
      <c r="H541" s="52">
        <v>10</v>
      </c>
      <c r="I541" s="52">
        <v>160</v>
      </c>
      <c r="J541" s="25"/>
      <c r="K541" s="25"/>
      <c r="L541" s="26"/>
      <c r="M541" s="29"/>
      <c r="N541" s="29" t="s">
        <v>142</v>
      </c>
      <c r="O541" s="29" t="s">
        <v>157</v>
      </c>
      <c r="P541" s="29" t="s">
        <v>151</v>
      </c>
      <c r="Q541" s="30" t="s">
        <v>56</v>
      </c>
      <c r="R541" s="73">
        <v>48.5</v>
      </c>
      <c r="S541" s="31">
        <f>R541*AE1</f>
        <v>60.625</v>
      </c>
      <c r="T541" s="31">
        <v>89</v>
      </c>
      <c r="U541" s="32">
        <f>((T541-S541)/T541)</f>
        <v>0.3188202247191011</v>
      </c>
      <c r="V541" s="32">
        <f>((T541-S541)/S541)</f>
        <v>0.46804123711340206</v>
      </c>
      <c r="W541" s="55" t="s">
        <v>159</v>
      </c>
      <c r="X541" s="117" t="s">
        <v>1265</v>
      </c>
      <c r="Y541" s="27" t="s">
        <v>153</v>
      </c>
      <c r="Z541" s="27" t="s">
        <v>1226</v>
      </c>
      <c r="AA541" s="49" t="s">
        <v>1227</v>
      </c>
      <c r="AB541" s="50" t="s">
        <v>1228</v>
      </c>
      <c r="AC541" s="50" t="s">
        <v>1229</v>
      </c>
      <c r="AD541" s="51" t="s">
        <v>1230</v>
      </c>
    </row>
    <row r="542" spans="1:30" ht="17.25" x14ac:dyDescent="0.2">
      <c r="A542" s="58" t="s">
        <v>1209</v>
      </c>
      <c r="B542" s="20">
        <v>44804</v>
      </c>
      <c r="C542" s="21">
        <v>44804</v>
      </c>
      <c r="D542" s="71"/>
      <c r="E542" s="255" t="s">
        <v>1266</v>
      </c>
      <c r="F542" s="23" t="s">
        <v>33</v>
      </c>
      <c r="G542" s="56"/>
      <c r="H542" s="52"/>
      <c r="I542" s="52"/>
      <c r="J542" s="25"/>
      <c r="K542" s="25"/>
      <c r="L542" s="26">
        <v>0.33333333333333331</v>
      </c>
      <c r="M542" s="29">
        <v>0.75</v>
      </c>
      <c r="N542" s="29" t="s">
        <v>142</v>
      </c>
      <c r="O542" s="29"/>
      <c r="P542" s="29"/>
      <c r="Q542" s="30"/>
      <c r="R542" s="73"/>
      <c r="S542" s="31"/>
      <c r="T542" s="31"/>
      <c r="U542" s="32"/>
      <c r="V542" s="32"/>
      <c r="W542" s="55" t="s">
        <v>48</v>
      </c>
      <c r="X542" s="29"/>
      <c r="Y542" s="27" t="s">
        <v>29</v>
      </c>
      <c r="Z542" s="27" t="s">
        <v>1267</v>
      </c>
      <c r="AA542" s="49" t="s">
        <v>1268</v>
      </c>
      <c r="AB542" s="50" t="s">
        <v>1269</v>
      </c>
      <c r="AC542" s="51"/>
      <c r="AD542" s="51" t="s">
        <v>1270</v>
      </c>
    </row>
    <row r="543" spans="1:30" x14ac:dyDescent="0.2">
      <c r="A543" s="58" t="s">
        <v>1209</v>
      </c>
      <c r="B543" s="20">
        <v>44804</v>
      </c>
      <c r="C543" s="21"/>
      <c r="D543" s="71" t="s">
        <v>1271</v>
      </c>
      <c r="E543" s="72" t="s">
        <v>1272</v>
      </c>
      <c r="F543" s="23"/>
      <c r="G543" s="56">
        <v>3</v>
      </c>
      <c r="H543" s="52">
        <v>10</v>
      </c>
      <c r="I543" s="52">
        <v>50</v>
      </c>
      <c r="J543" s="258">
        <v>0.5625</v>
      </c>
      <c r="K543" s="258">
        <v>0.6875</v>
      </c>
      <c r="L543" s="281"/>
      <c r="M543" s="29"/>
      <c r="N543" s="29" t="s">
        <v>142</v>
      </c>
      <c r="O543" s="29" t="s">
        <v>157</v>
      </c>
      <c r="P543" s="29" t="s">
        <v>151</v>
      </c>
      <c r="Q543" s="30" t="s">
        <v>56</v>
      </c>
      <c r="R543" s="73">
        <v>96</v>
      </c>
      <c r="S543" s="31">
        <f>R543*AE1</f>
        <v>120</v>
      </c>
      <c r="T543" s="31">
        <v>179</v>
      </c>
      <c r="U543" s="32">
        <f>((T543-S543)/T543)</f>
        <v>0.32960893854748602</v>
      </c>
      <c r="V543" s="32">
        <f>((T543-S543)/S543)</f>
        <v>0.49166666666666664</v>
      </c>
      <c r="W543" s="55" t="s">
        <v>159</v>
      </c>
      <c r="X543" s="117" t="s">
        <v>1273</v>
      </c>
      <c r="Y543" s="27" t="s">
        <v>153</v>
      </c>
      <c r="Z543" s="27" t="s">
        <v>1267</v>
      </c>
      <c r="AA543" s="49" t="s">
        <v>1268</v>
      </c>
      <c r="AB543" s="50" t="s">
        <v>1269</v>
      </c>
      <c r="AC543" s="51"/>
      <c r="AD543" s="51" t="s">
        <v>1270</v>
      </c>
    </row>
    <row r="544" spans="1:30" x14ac:dyDescent="0.2">
      <c r="A544" s="58" t="s">
        <v>1209</v>
      </c>
      <c r="B544" s="20">
        <v>44804</v>
      </c>
      <c r="C544" s="21"/>
      <c r="D544" s="71" t="s">
        <v>1274</v>
      </c>
      <c r="E544" s="72" t="s">
        <v>1275</v>
      </c>
      <c r="F544" s="23"/>
      <c r="G544" s="56">
        <v>2.5</v>
      </c>
      <c r="H544" s="52">
        <v>10</v>
      </c>
      <c r="I544" s="52">
        <v>160</v>
      </c>
      <c r="J544" s="282">
        <v>0.39583333333333331</v>
      </c>
      <c r="K544" s="258">
        <v>0.5</v>
      </c>
      <c r="L544" s="281"/>
      <c r="M544" s="29"/>
      <c r="N544" s="29" t="s">
        <v>142</v>
      </c>
      <c r="O544" s="29" t="s">
        <v>157</v>
      </c>
      <c r="P544" s="29" t="s">
        <v>158</v>
      </c>
      <c r="Q544" s="30" t="s">
        <v>56</v>
      </c>
      <c r="R544" s="73">
        <v>74</v>
      </c>
      <c r="S544" s="31">
        <f>R544*AE1</f>
        <v>92.5</v>
      </c>
      <c r="T544" s="31">
        <v>139</v>
      </c>
      <c r="U544" s="32">
        <f>((T544-S544)/T544)</f>
        <v>0.3345323741007194</v>
      </c>
      <c r="V544" s="32">
        <f>((T544-S544)/S544)</f>
        <v>0.50270270270270268</v>
      </c>
      <c r="W544" s="55" t="s">
        <v>159</v>
      </c>
      <c r="X544" s="117" t="s">
        <v>1276</v>
      </c>
      <c r="Y544" s="27" t="s">
        <v>153</v>
      </c>
      <c r="Z544" s="27" t="s">
        <v>1267</v>
      </c>
      <c r="AA544" s="49" t="s">
        <v>1268</v>
      </c>
      <c r="AB544" s="50" t="s">
        <v>1269</v>
      </c>
      <c r="AC544" s="51"/>
      <c r="AD544" s="51" t="s">
        <v>1270</v>
      </c>
    </row>
    <row r="545" spans="1:30" x14ac:dyDescent="0.2">
      <c r="A545" s="58" t="s">
        <v>1209</v>
      </c>
      <c r="B545" s="20">
        <v>44804</v>
      </c>
      <c r="C545" s="21"/>
      <c r="D545" s="71" t="s">
        <v>1277</v>
      </c>
      <c r="E545" s="72" t="s">
        <v>1278</v>
      </c>
      <c r="F545" s="23"/>
      <c r="G545" s="56">
        <v>3.5</v>
      </c>
      <c r="H545" s="52">
        <v>10</v>
      </c>
      <c r="I545" s="52">
        <v>30</v>
      </c>
      <c r="J545" s="282">
        <v>0.55208333333333337</v>
      </c>
      <c r="K545" s="258">
        <v>0.69791666666666663</v>
      </c>
      <c r="L545" s="281"/>
      <c r="M545" s="29"/>
      <c r="N545" s="29" t="s">
        <v>142</v>
      </c>
      <c r="O545" s="29" t="s">
        <v>136</v>
      </c>
      <c r="P545" s="29" t="s">
        <v>180</v>
      </c>
      <c r="Q545" s="30" t="s">
        <v>56</v>
      </c>
      <c r="R545" s="73">
        <v>125</v>
      </c>
      <c r="S545" s="31">
        <f>R545*AE1</f>
        <v>156.25</v>
      </c>
      <c r="T545" s="31">
        <v>229</v>
      </c>
      <c r="U545" s="32">
        <f>((T545-S545)/T545)</f>
        <v>0.31768558951965065</v>
      </c>
      <c r="V545" s="32">
        <f>((T545-S545)/S545)</f>
        <v>0.46560000000000001</v>
      </c>
      <c r="W545" s="55" t="s">
        <v>159</v>
      </c>
      <c r="X545" s="117" t="s">
        <v>1279</v>
      </c>
      <c r="Y545" s="27" t="s">
        <v>153</v>
      </c>
      <c r="Z545" s="27" t="s">
        <v>1267</v>
      </c>
      <c r="AA545" s="49" t="s">
        <v>1268</v>
      </c>
      <c r="AB545" s="50" t="s">
        <v>1269</v>
      </c>
      <c r="AC545" s="51"/>
      <c r="AD545" s="51" t="s">
        <v>1270</v>
      </c>
    </row>
    <row r="546" spans="1:30" ht="17.25" x14ac:dyDescent="0.2">
      <c r="A546" s="58" t="s">
        <v>1209</v>
      </c>
      <c r="B546" s="20">
        <v>44805</v>
      </c>
      <c r="C546" s="21">
        <v>44805</v>
      </c>
      <c r="D546" s="71"/>
      <c r="E546" s="255" t="s">
        <v>1280</v>
      </c>
      <c r="F546" s="23" t="s">
        <v>33</v>
      </c>
      <c r="G546" s="56"/>
      <c r="H546" s="52"/>
      <c r="I546" s="52"/>
      <c r="J546" s="280"/>
      <c r="K546" s="280"/>
      <c r="L546" s="26">
        <v>0.33333333333333331</v>
      </c>
      <c r="M546" s="29">
        <v>0.75</v>
      </c>
      <c r="N546" s="29" t="s">
        <v>142</v>
      </c>
      <c r="O546" s="29"/>
      <c r="P546" s="29"/>
      <c r="Q546" s="30"/>
      <c r="R546" s="73"/>
      <c r="S546" s="31"/>
      <c r="T546" s="31"/>
      <c r="U546" s="32"/>
      <c r="V546" s="32"/>
      <c r="W546" s="55" t="s">
        <v>48</v>
      </c>
      <c r="X546" s="29"/>
      <c r="Y546" s="27" t="s">
        <v>29</v>
      </c>
      <c r="Z546" s="27" t="s">
        <v>1267</v>
      </c>
      <c r="AA546" s="49" t="s">
        <v>1268</v>
      </c>
      <c r="AB546" s="50" t="s">
        <v>1269</v>
      </c>
      <c r="AC546" s="51"/>
      <c r="AD546" s="51" t="s">
        <v>1270</v>
      </c>
    </row>
    <row r="547" spans="1:30" x14ac:dyDescent="0.2">
      <c r="A547" s="58" t="s">
        <v>1209</v>
      </c>
      <c r="B547" s="20">
        <v>44805</v>
      </c>
      <c r="C547" s="21"/>
      <c r="D547" s="71" t="s">
        <v>1281</v>
      </c>
      <c r="E547" s="72" t="s">
        <v>1282</v>
      </c>
      <c r="F547" s="23"/>
      <c r="G547" s="56">
        <v>4</v>
      </c>
      <c r="H547" s="52">
        <v>10</v>
      </c>
      <c r="I547" s="52">
        <v>25</v>
      </c>
      <c r="J547" s="258">
        <v>0.54166666666666663</v>
      </c>
      <c r="K547" s="258">
        <v>0.70833333333333337</v>
      </c>
      <c r="L547" s="281"/>
      <c r="M547" s="29"/>
      <c r="N547" s="29" t="s">
        <v>142</v>
      </c>
      <c r="O547" s="29" t="s">
        <v>136</v>
      </c>
      <c r="P547" s="29" t="s">
        <v>151</v>
      </c>
      <c r="Q547" s="30" t="s">
        <v>56</v>
      </c>
      <c r="R547" s="73">
        <v>105</v>
      </c>
      <c r="S547" s="31">
        <f>R547*AE1</f>
        <v>131.25</v>
      </c>
      <c r="T547" s="31">
        <v>189</v>
      </c>
      <c r="U547" s="32">
        <f t="shared" ref="U547:U553" si="38">((T547-S547)/T547)</f>
        <v>0.30555555555555558</v>
      </c>
      <c r="V547" s="32">
        <f t="shared" ref="V547:V553" si="39">((T547-S547)/S547)</f>
        <v>0.44</v>
      </c>
      <c r="W547" s="55" t="s">
        <v>159</v>
      </c>
      <c r="X547" s="117" t="s">
        <v>1283</v>
      </c>
      <c r="Y547" s="27" t="s">
        <v>153</v>
      </c>
      <c r="Z547" s="27" t="s">
        <v>1267</v>
      </c>
      <c r="AA547" s="49" t="s">
        <v>1268</v>
      </c>
      <c r="AB547" s="50" t="s">
        <v>1269</v>
      </c>
      <c r="AC547" s="51"/>
      <c r="AD547" s="51" t="s">
        <v>1270</v>
      </c>
    </row>
    <row r="548" spans="1:30" x14ac:dyDescent="0.2">
      <c r="A548" s="58" t="s">
        <v>1209</v>
      </c>
      <c r="B548" s="20">
        <v>44805</v>
      </c>
      <c r="C548" s="21"/>
      <c r="D548" s="71" t="s">
        <v>1284</v>
      </c>
      <c r="E548" s="72" t="s">
        <v>1285</v>
      </c>
      <c r="F548" s="23"/>
      <c r="G548" s="56">
        <v>4</v>
      </c>
      <c r="H548" s="52">
        <v>2</v>
      </c>
      <c r="I548" s="52">
        <v>10</v>
      </c>
      <c r="J548" s="258">
        <v>0.40625</v>
      </c>
      <c r="K548" s="258">
        <v>0.57291666666666663</v>
      </c>
      <c r="L548" s="281"/>
      <c r="M548" s="29"/>
      <c r="N548" s="29" t="s">
        <v>142</v>
      </c>
      <c r="O548" s="29" t="s">
        <v>157</v>
      </c>
      <c r="P548" s="29" t="s">
        <v>158</v>
      </c>
      <c r="Q548" s="30" t="s">
        <v>251</v>
      </c>
      <c r="R548" s="73">
        <v>870</v>
      </c>
      <c r="S548" s="31">
        <f>R548*AE1</f>
        <v>1087.5</v>
      </c>
      <c r="T548" s="31">
        <v>1559</v>
      </c>
      <c r="U548" s="32">
        <f t="shared" si="38"/>
        <v>0.30243745991019882</v>
      </c>
      <c r="V548" s="32">
        <f t="shared" si="39"/>
        <v>0.43356321839080458</v>
      </c>
      <c r="W548" s="55" t="s">
        <v>159</v>
      </c>
      <c r="X548" s="117" t="s">
        <v>1286</v>
      </c>
      <c r="Y548" s="27" t="s">
        <v>153</v>
      </c>
      <c r="Z548" s="27" t="s">
        <v>1267</v>
      </c>
      <c r="AA548" s="49" t="s">
        <v>1268</v>
      </c>
      <c r="AB548" s="50" t="s">
        <v>1269</v>
      </c>
      <c r="AC548" s="51"/>
      <c r="AD548" s="51" t="s">
        <v>1270</v>
      </c>
    </row>
    <row r="549" spans="1:30" x14ac:dyDescent="0.2">
      <c r="A549" s="58" t="s">
        <v>1209</v>
      </c>
      <c r="B549" s="20">
        <v>44805</v>
      </c>
      <c r="C549" s="21"/>
      <c r="D549" s="71" t="s">
        <v>1287</v>
      </c>
      <c r="E549" s="72" t="s">
        <v>1288</v>
      </c>
      <c r="F549" s="23"/>
      <c r="G549" s="56">
        <v>3</v>
      </c>
      <c r="H549" s="52">
        <v>10</v>
      </c>
      <c r="I549" s="52">
        <v>200</v>
      </c>
      <c r="J549" s="258">
        <v>0.38541666666666669</v>
      </c>
      <c r="K549" s="258">
        <v>0.51041666666666663</v>
      </c>
      <c r="L549" s="281"/>
      <c r="M549" s="29"/>
      <c r="N549" s="29" t="s">
        <v>142</v>
      </c>
      <c r="O549" s="29" t="s">
        <v>157</v>
      </c>
      <c r="P549" s="29" t="s">
        <v>158</v>
      </c>
      <c r="Q549" s="30" t="s">
        <v>56</v>
      </c>
      <c r="R549" s="73">
        <v>62.8</v>
      </c>
      <c r="S549" s="31">
        <f>R549*AE1</f>
        <v>78.5</v>
      </c>
      <c r="T549" s="31">
        <v>119</v>
      </c>
      <c r="U549" s="32">
        <f t="shared" si="38"/>
        <v>0.34033613445378152</v>
      </c>
      <c r="V549" s="32">
        <f t="shared" si="39"/>
        <v>0.51592356687898089</v>
      </c>
      <c r="W549" s="55" t="s">
        <v>159</v>
      </c>
      <c r="X549" s="117" t="s">
        <v>1289</v>
      </c>
      <c r="Y549" s="27" t="s">
        <v>153</v>
      </c>
      <c r="Z549" s="27" t="s">
        <v>1267</v>
      </c>
      <c r="AA549" s="49" t="s">
        <v>1268</v>
      </c>
      <c r="AB549" s="50" t="s">
        <v>1269</v>
      </c>
      <c r="AC549" s="51"/>
      <c r="AD549" s="51" t="s">
        <v>1270</v>
      </c>
    </row>
    <row r="550" spans="1:30" x14ac:dyDescent="0.2">
      <c r="A550" s="58" t="s">
        <v>1209</v>
      </c>
      <c r="B550" s="20">
        <v>44805</v>
      </c>
      <c r="C550" s="21"/>
      <c r="D550" s="71" t="s">
        <v>1290</v>
      </c>
      <c r="E550" s="72" t="s">
        <v>1291</v>
      </c>
      <c r="F550" s="23"/>
      <c r="G550" s="56">
        <v>5</v>
      </c>
      <c r="H550" s="52">
        <v>10</v>
      </c>
      <c r="I550" s="52">
        <v>25</v>
      </c>
      <c r="J550" s="258">
        <v>0.375</v>
      </c>
      <c r="K550" s="258">
        <v>0.58333333333333337</v>
      </c>
      <c r="L550" s="281"/>
      <c r="M550" s="29"/>
      <c r="N550" s="29" t="s">
        <v>142</v>
      </c>
      <c r="O550" s="29" t="s">
        <v>157</v>
      </c>
      <c r="P550" s="29" t="s">
        <v>158</v>
      </c>
      <c r="Q550" s="30" t="s">
        <v>56</v>
      </c>
      <c r="R550" s="73">
        <v>82.4</v>
      </c>
      <c r="S550" s="31">
        <f>R550*AE1</f>
        <v>103</v>
      </c>
      <c r="T550" s="31">
        <v>149</v>
      </c>
      <c r="U550" s="32">
        <f t="shared" si="38"/>
        <v>0.3087248322147651</v>
      </c>
      <c r="V550" s="32">
        <f t="shared" si="39"/>
        <v>0.44660194174757284</v>
      </c>
      <c r="W550" s="55" t="s">
        <v>159</v>
      </c>
      <c r="X550" s="117" t="s">
        <v>1292</v>
      </c>
      <c r="Y550" s="27" t="s">
        <v>153</v>
      </c>
      <c r="Z550" s="27" t="s">
        <v>1267</v>
      </c>
      <c r="AA550" s="49" t="s">
        <v>1268</v>
      </c>
      <c r="AB550" s="50" t="s">
        <v>1269</v>
      </c>
      <c r="AC550" s="51"/>
      <c r="AD550" s="51" t="s">
        <v>1270</v>
      </c>
    </row>
    <row r="551" spans="1:30" x14ac:dyDescent="0.2">
      <c r="A551" s="58" t="s">
        <v>1209</v>
      </c>
      <c r="B551" s="20">
        <v>44805</v>
      </c>
      <c r="C551" s="21"/>
      <c r="D551" s="71" t="s">
        <v>1293</v>
      </c>
      <c r="E551" s="72" t="s">
        <v>1294</v>
      </c>
      <c r="F551" s="23"/>
      <c r="G551" s="56">
        <v>4</v>
      </c>
      <c r="H551" s="52">
        <v>10</v>
      </c>
      <c r="I551" s="52">
        <v>44</v>
      </c>
      <c r="J551" s="258">
        <v>0.39583333333333331</v>
      </c>
      <c r="K551" s="258">
        <v>0.5625</v>
      </c>
      <c r="L551" s="281"/>
      <c r="M551" s="29"/>
      <c r="N551" s="29" t="s">
        <v>142</v>
      </c>
      <c r="O551" s="29" t="s">
        <v>136</v>
      </c>
      <c r="P551" s="29" t="s">
        <v>180</v>
      </c>
      <c r="Q551" s="30" t="s">
        <v>56</v>
      </c>
      <c r="R551" s="73">
        <v>54.5</v>
      </c>
      <c r="S551" s="31">
        <f>R551*AE1</f>
        <v>68.125</v>
      </c>
      <c r="T551" s="31">
        <v>99</v>
      </c>
      <c r="U551" s="32">
        <f t="shared" si="38"/>
        <v>0.31186868686868685</v>
      </c>
      <c r="V551" s="32">
        <f t="shared" si="39"/>
        <v>0.45321100917431195</v>
      </c>
      <c r="W551" s="55" t="s">
        <v>159</v>
      </c>
      <c r="X551" s="117" t="s">
        <v>1295</v>
      </c>
      <c r="Y551" s="27" t="s">
        <v>153</v>
      </c>
      <c r="Z551" s="27" t="s">
        <v>1267</v>
      </c>
      <c r="AA551" s="49" t="s">
        <v>1268</v>
      </c>
      <c r="AB551" s="50" t="s">
        <v>1269</v>
      </c>
      <c r="AC551" s="51"/>
      <c r="AD551" s="51" t="s">
        <v>1270</v>
      </c>
    </row>
    <row r="552" spans="1:30" x14ac:dyDescent="0.2">
      <c r="A552" s="58" t="s">
        <v>1209</v>
      </c>
      <c r="B552" s="20">
        <v>44805</v>
      </c>
      <c r="C552" s="21"/>
      <c r="D552" s="71" t="s">
        <v>1296</v>
      </c>
      <c r="E552" s="72" t="s">
        <v>186</v>
      </c>
      <c r="F552" s="23"/>
      <c r="G552" s="56">
        <v>4</v>
      </c>
      <c r="H552" s="52">
        <v>2</v>
      </c>
      <c r="I552" s="52">
        <v>6</v>
      </c>
      <c r="J552" s="258">
        <v>0.375</v>
      </c>
      <c r="K552" s="258">
        <v>0.54166666666666663</v>
      </c>
      <c r="L552" s="281"/>
      <c r="M552" s="29"/>
      <c r="N552" s="29" t="s">
        <v>142</v>
      </c>
      <c r="O552" s="29" t="s">
        <v>157</v>
      </c>
      <c r="P552" s="29" t="s">
        <v>151</v>
      </c>
      <c r="Q552" s="30" t="s">
        <v>187</v>
      </c>
      <c r="R552" s="73">
        <v>565</v>
      </c>
      <c r="S552" s="31">
        <f>R552*AE1</f>
        <v>706.25</v>
      </c>
      <c r="T552" s="31">
        <v>1099</v>
      </c>
      <c r="U552" s="32">
        <f t="shared" si="38"/>
        <v>0.35737033666969975</v>
      </c>
      <c r="V552" s="32">
        <f t="shared" si="39"/>
        <v>0.55610619469026545</v>
      </c>
      <c r="W552" s="55" t="s">
        <v>188</v>
      </c>
      <c r="X552" s="117" t="s">
        <v>189</v>
      </c>
      <c r="Y552" s="27" t="s">
        <v>153</v>
      </c>
      <c r="Z552" s="27" t="s">
        <v>1267</v>
      </c>
      <c r="AA552" s="49" t="s">
        <v>1268</v>
      </c>
      <c r="AB552" s="50" t="s">
        <v>1269</v>
      </c>
      <c r="AC552" s="51"/>
      <c r="AD552" s="51" t="s">
        <v>1270</v>
      </c>
    </row>
    <row r="553" spans="1:30" x14ac:dyDescent="0.2">
      <c r="A553" s="58" t="s">
        <v>1209</v>
      </c>
      <c r="B553" s="20">
        <v>44805</v>
      </c>
      <c r="C553" s="21"/>
      <c r="D553" s="71" t="s">
        <v>1297</v>
      </c>
      <c r="E553" s="72" t="s">
        <v>191</v>
      </c>
      <c r="F553" s="23"/>
      <c r="G553" s="56">
        <v>8</v>
      </c>
      <c r="H553" s="52">
        <v>2</v>
      </c>
      <c r="I553" s="52">
        <v>6</v>
      </c>
      <c r="J553" s="258">
        <v>0.375</v>
      </c>
      <c r="K553" s="258">
        <v>0.70833333333333337</v>
      </c>
      <c r="L553" s="281"/>
      <c r="M553" s="29"/>
      <c r="N553" s="29" t="s">
        <v>142</v>
      </c>
      <c r="O553" s="29" t="s">
        <v>157</v>
      </c>
      <c r="P553" s="29" t="s">
        <v>151</v>
      </c>
      <c r="Q553" s="30" t="s">
        <v>187</v>
      </c>
      <c r="R553" s="73">
        <v>965</v>
      </c>
      <c r="S553" s="31">
        <f>R553*AE1</f>
        <v>1206.25</v>
      </c>
      <c r="T553" s="31">
        <v>1899</v>
      </c>
      <c r="U553" s="32">
        <f t="shared" si="38"/>
        <v>0.36479726171669302</v>
      </c>
      <c r="V553" s="32">
        <f t="shared" si="39"/>
        <v>0.57430051813471505</v>
      </c>
      <c r="W553" s="55" t="s">
        <v>188</v>
      </c>
      <c r="X553" s="117" t="s">
        <v>192</v>
      </c>
      <c r="Y553" s="27" t="s">
        <v>153</v>
      </c>
      <c r="Z553" s="27" t="s">
        <v>1267</v>
      </c>
      <c r="AA553" s="49" t="s">
        <v>1268</v>
      </c>
      <c r="AB553" s="50" t="s">
        <v>1269</v>
      </c>
      <c r="AC553" s="51"/>
      <c r="AD553" s="51" t="s">
        <v>1270</v>
      </c>
    </row>
    <row r="554" spans="1:30" ht="17.25" x14ac:dyDescent="0.2">
      <c r="A554" s="58" t="s">
        <v>1209</v>
      </c>
      <c r="B554" s="20">
        <v>44806</v>
      </c>
      <c r="C554" s="21">
        <v>44805</v>
      </c>
      <c r="D554" s="71"/>
      <c r="E554" s="255" t="s">
        <v>1298</v>
      </c>
      <c r="F554" s="23" t="s">
        <v>80</v>
      </c>
      <c r="G554" s="56"/>
      <c r="H554" s="52"/>
      <c r="I554" s="52"/>
      <c r="J554" s="280"/>
      <c r="K554" s="280"/>
      <c r="L554" s="26">
        <v>0.45833333333333331</v>
      </c>
      <c r="M554" s="29">
        <v>0.91666666666666663</v>
      </c>
      <c r="N554" s="29" t="s">
        <v>142</v>
      </c>
      <c r="O554" s="29"/>
      <c r="P554" s="29"/>
      <c r="Q554" s="30"/>
      <c r="R554" s="73"/>
      <c r="S554" s="31"/>
      <c r="T554" s="31"/>
      <c r="U554" s="32"/>
      <c r="V554" s="32"/>
      <c r="W554" s="55" t="s">
        <v>195</v>
      </c>
      <c r="X554" s="29"/>
      <c r="Y554" s="27"/>
      <c r="Z554" s="27"/>
      <c r="AA554" s="49"/>
      <c r="AB554" s="50"/>
      <c r="AC554" s="51"/>
      <c r="AD554" s="51"/>
    </row>
    <row r="555" spans="1:30" s="259" customFormat="1" ht="15" x14ac:dyDescent="0.25">
      <c r="A555" s="279" t="s">
        <v>1209</v>
      </c>
      <c r="B555" s="278">
        <v>44806</v>
      </c>
      <c r="C555" s="277"/>
      <c r="D555" s="265" t="s">
        <v>1299</v>
      </c>
      <c r="E555" s="276" t="s">
        <v>1300</v>
      </c>
      <c r="F555" s="275"/>
      <c r="G555" s="274">
        <v>3</v>
      </c>
      <c r="H555" s="273">
        <v>10</v>
      </c>
      <c r="I555" s="273">
        <v>25</v>
      </c>
      <c r="J555" s="272" t="s">
        <v>1301</v>
      </c>
      <c r="K555" s="272" t="s">
        <v>1301</v>
      </c>
      <c r="L555" s="271"/>
      <c r="M555" s="270"/>
      <c r="N555" s="29" t="s">
        <v>142</v>
      </c>
      <c r="O555" s="270" t="s">
        <v>136</v>
      </c>
      <c r="P555" s="270" t="s">
        <v>151</v>
      </c>
      <c r="Q555" s="269" t="s">
        <v>56</v>
      </c>
      <c r="R555" s="268">
        <v>108</v>
      </c>
      <c r="S555" s="267">
        <f>R555*AE1</f>
        <v>135</v>
      </c>
      <c r="T555" s="267">
        <v>199</v>
      </c>
      <c r="U555" s="266">
        <f>((T555-S555)/T555)</f>
        <v>0.32160804020100503</v>
      </c>
      <c r="V555" s="266">
        <f>((T555-S555)/S555)</f>
        <v>0.47407407407407409</v>
      </c>
      <c r="W555" s="265" t="s">
        <v>159</v>
      </c>
      <c r="X555" s="264" t="s">
        <v>1302</v>
      </c>
      <c r="Y555" s="263" t="s">
        <v>153</v>
      </c>
      <c r="Z555" s="263" t="s">
        <v>1267</v>
      </c>
      <c r="AA555" s="262" t="s">
        <v>1268</v>
      </c>
      <c r="AB555" s="261" t="s">
        <v>1269</v>
      </c>
      <c r="AC555" s="260"/>
      <c r="AD555" s="260" t="s">
        <v>1270</v>
      </c>
    </row>
    <row r="556" spans="1:30" x14ac:dyDescent="0.2">
      <c r="A556" s="58" t="s">
        <v>1209</v>
      </c>
      <c r="B556" s="20">
        <v>44806</v>
      </c>
      <c r="C556" s="21"/>
      <c r="D556" s="71" t="s">
        <v>1303</v>
      </c>
      <c r="E556" s="72" t="s">
        <v>1304</v>
      </c>
      <c r="F556" s="23"/>
      <c r="G556" s="56">
        <v>3</v>
      </c>
      <c r="H556" s="52">
        <v>10</v>
      </c>
      <c r="I556" s="52">
        <v>22</v>
      </c>
      <c r="J556" s="258">
        <v>0.5625</v>
      </c>
      <c r="K556" s="258">
        <v>0.6875</v>
      </c>
      <c r="L556" s="26"/>
      <c r="M556" s="29"/>
      <c r="N556" s="29" t="s">
        <v>142</v>
      </c>
      <c r="O556" s="29" t="s">
        <v>157</v>
      </c>
      <c r="P556" s="29" t="s">
        <v>180</v>
      </c>
      <c r="Q556" s="30" t="s">
        <v>56</v>
      </c>
      <c r="R556" s="73">
        <v>76.2</v>
      </c>
      <c r="S556" s="31">
        <f>R556*AE1</f>
        <v>95.25</v>
      </c>
      <c r="T556" s="31">
        <v>139</v>
      </c>
      <c r="U556" s="32">
        <f>((T556-S556)/T556)</f>
        <v>0.31474820143884891</v>
      </c>
      <c r="V556" s="32">
        <f>((T556-S556)/S556)</f>
        <v>0.45931758530183725</v>
      </c>
      <c r="W556" s="55" t="s">
        <v>159</v>
      </c>
      <c r="X556" s="117" t="s">
        <v>1305</v>
      </c>
      <c r="Y556" s="27" t="s">
        <v>153</v>
      </c>
      <c r="Z556" s="27" t="s">
        <v>1267</v>
      </c>
      <c r="AA556" s="49" t="s">
        <v>1268</v>
      </c>
      <c r="AB556" s="50" t="s">
        <v>1269</v>
      </c>
      <c r="AC556" s="51"/>
      <c r="AD556" s="51" t="s">
        <v>1270</v>
      </c>
    </row>
    <row r="557" spans="1:30" x14ac:dyDescent="0.2">
      <c r="A557" s="58" t="s">
        <v>1209</v>
      </c>
      <c r="B557" s="20">
        <v>44806</v>
      </c>
      <c r="C557" s="21"/>
      <c r="D557" s="71" t="s">
        <v>1306</v>
      </c>
      <c r="E557" s="72" t="s">
        <v>1307</v>
      </c>
      <c r="F557" s="23"/>
      <c r="G557" s="56">
        <v>4</v>
      </c>
      <c r="H557" s="52">
        <v>10</v>
      </c>
      <c r="I557" s="52">
        <v>140</v>
      </c>
      <c r="J557" s="258">
        <v>0.54166666666666663</v>
      </c>
      <c r="K557" s="258">
        <v>0.70833333333333337</v>
      </c>
      <c r="L557" s="26"/>
      <c r="M557" s="29"/>
      <c r="N557" s="29" t="s">
        <v>142</v>
      </c>
      <c r="O557" s="29" t="s">
        <v>157</v>
      </c>
      <c r="P557" s="29" t="s">
        <v>151</v>
      </c>
      <c r="Q557" s="30" t="s">
        <v>56</v>
      </c>
      <c r="R557" s="73">
        <v>79</v>
      </c>
      <c r="S557" s="31">
        <f>R557*AE1</f>
        <v>98.75</v>
      </c>
      <c r="T557" s="31">
        <v>149</v>
      </c>
      <c r="U557" s="32">
        <f>((T557-S557)/T557)</f>
        <v>0.33724832214765099</v>
      </c>
      <c r="V557" s="32">
        <f>((T557-S557)/S557)</f>
        <v>0.50886075949367093</v>
      </c>
      <c r="W557" s="55" t="s">
        <v>159</v>
      </c>
      <c r="X557" s="117" t="s">
        <v>1308</v>
      </c>
      <c r="Y557" s="27" t="s">
        <v>153</v>
      </c>
      <c r="Z557" s="27" t="s">
        <v>1267</v>
      </c>
      <c r="AA557" s="49" t="s">
        <v>1268</v>
      </c>
      <c r="AB557" s="50" t="s">
        <v>1269</v>
      </c>
      <c r="AC557" s="51"/>
      <c r="AD557" s="51" t="s">
        <v>1270</v>
      </c>
    </row>
    <row r="558" spans="1:30" x14ac:dyDescent="0.2">
      <c r="A558" s="58" t="s">
        <v>1209</v>
      </c>
      <c r="B558" s="20">
        <v>44806</v>
      </c>
      <c r="C558" s="21"/>
      <c r="D558" s="71" t="s">
        <v>1309</v>
      </c>
      <c r="E558" s="72" t="s">
        <v>1310</v>
      </c>
      <c r="F558" s="23"/>
      <c r="G558" s="56">
        <v>3.5</v>
      </c>
      <c r="H558" s="52">
        <v>10</v>
      </c>
      <c r="I558" s="52">
        <v>60</v>
      </c>
      <c r="J558" s="258">
        <v>0.55208333333333337</v>
      </c>
      <c r="K558" s="258">
        <v>0.69791666666666663</v>
      </c>
      <c r="L558" s="26"/>
      <c r="M558" s="29"/>
      <c r="N558" s="29" t="s">
        <v>142</v>
      </c>
      <c r="O558" s="29" t="s">
        <v>157</v>
      </c>
      <c r="P558" s="29" t="s">
        <v>151</v>
      </c>
      <c r="Q558" s="30" t="s">
        <v>56</v>
      </c>
      <c r="R558" s="73">
        <v>85</v>
      </c>
      <c r="S558" s="31">
        <f>R558*AE1</f>
        <v>106.25</v>
      </c>
      <c r="T558" s="31">
        <v>159</v>
      </c>
      <c r="U558" s="32">
        <f>((T558-S558)/T558)</f>
        <v>0.33176100628930816</v>
      </c>
      <c r="V558" s="32">
        <f>((T558-S558)/S558)</f>
        <v>0.49647058823529411</v>
      </c>
      <c r="W558" s="55" t="s">
        <v>159</v>
      </c>
      <c r="X558" s="117" t="s">
        <v>1311</v>
      </c>
      <c r="Y558" s="27" t="s">
        <v>153</v>
      </c>
      <c r="Z558" s="27" t="s">
        <v>1267</v>
      </c>
      <c r="AA558" s="49" t="s">
        <v>1268</v>
      </c>
      <c r="AB558" s="50" t="s">
        <v>1269</v>
      </c>
      <c r="AC558" s="51"/>
      <c r="AD558" s="51" t="s">
        <v>1270</v>
      </c>
    </row>
    <row r="559" spans="1:30" ht="17.25" x14ac:dyDescent="0.2">
      <c r="A559" s="58" t="s">
        <v>1209</v>
      </c>
      <c r="B559" s="20">
        <v>44807</v>
      </c>
      <c r="C559" s="21">
        <v>44806</v>
      </c>
      <c r="D559" s="71"/>
      <c r="E559" s="255" t="s">
        <v>1312</v>
      </c>
      <c r="F559" s="23" t="s">
        <v>33</v>
      </c>
      <c r="G559" s="56"/>
      <c r="H559" s="52"/>
      <c r="I559" s="52"/>
      <c r="J559" s="25"/>
      <c r="K559" s="25"/>
      <c r="L559" s="26">
        <v>0.33333333333333331</v>
      </c>
      <c r="M559" s="29">
        <v>0.20833333333333334</v>
      </c>
      <c r="N559" s="29" t="s">
        <v>142</v>
      </c>
      <c r="O559" s="29"/>
      <c r="P559" s="29"/>
      <c r="Q559" s="30"/>
      <c r="R559" s="73"/>
      <c r="S559" s="31"/>
      <c r="T559" s="31"/>
      <c r="U559" s="32"/>
      <c r="V559" s="32"/>
      <c r="W559" s="55" t="s">
        <v>48</v>
      </c>
      <c r="X559" s="29"/>
      <c r="Y559" s="27" t="s">
        <v>29</v>
      </c>
      <c r="Z559" s="27" t="s">
        <v>1313</v>
      </c>
      <c r="AA559" s="49" t="s">
        <v>1314</v>
      </c>
      <c r="AB559" s="50" t="s">
        <v>1315</v>
      </c>
      <c r="AC559" s="51"/>
      <c r="AD559" s="51" t="s">
        <v>1316</v>
      </c>
    </row>
    <row r="560" spans="1:30" x14ac:dyDescent="0.2">
      <c r="A560" s="58" t="s">
        <v>1209</v>
      </c>
      <c r="B560" s="20">
        <v>44807</v>
      </c>
      <c r="C560" s="21"/>
      <c r="D560" s="71" t="s">
        <v>1317</v>
      </c>
      <c r="E560" s="72" t="s">
        <v>1318</v>
      </c>
      <c r="F560" s="23"/>
      <c r="G560" s="56">
        <v>4</v>
      </c>
      <c r="H560" s="52">
        <v>2</v>
      </c>
      <c r="I560" s="52">
        <v>130</v>
      </c>
      <c r="J560" s="122">
        <v>0.375</v>
      </c>
      <c r="K560" s="122">
        <v>0.54166666666666663</v>
      </c>
      <c r="L560" s="26"/>
      <c r="M560" s="29"/>
      <c r="N560" s="29" t="s">
        <v>142</v>
      </c>
      <c r="O560" s="29" t="s">
        <v>157</v>
      </c>
      <c r="P560" s="29" t="s">
        <v>151</v>
      </c>
      <c r="Q560" s="30" t="s">
        <v>68</v>
      </c>
      <c r="R560" s="257">
        <v>1678</v>
      </c>
      <c r="S560" s="31">
        <f>R560*AH1</f>
        <v>218.14000000000001</v>
      </c>
      <c r="T560" s="31">
        <v>319</v>
      </c>
      <c r="U560" s="32">
        <f t="shared" ref="U560:U565" si="40">((T560-S560)/T560)</f>
        <v>0.31617554858934166</v>
      </c>
      <c r="V560" s="32">
        <f t="shared" ref="V560:V565" si="41">((T560-S560)/S560)</f>
        <v>0.46236361969377454</v>
      </c>
      <c r="W560" s="55" t="s">
        <v>159</v>
      </c>
      <c r="X560" s="117" t="s">
        <v>1319</v>
      </c>
      <c r="Y560" s="27" t="s">
        <v>153</v>
      </c>
      <c r="Z560" s="27" t="s">
        <v>1313</v>
      </c>
      <c r="AA560" s="49" t="s">
        <v>1314</v>
      </c>
      <c r="AB560" s="50" t="s">
        <v>1315</v>
      </c>
      <c r="AC560" s="51"/>
      <c r="AD560" s="51" t="s">
        <v>1316</v>
      </c>
    </row>
    <row r="561" spans="1:30" x14ac:dyDescent="0.2">
      <c r="A561" s="58" t="s">
        <v>1209</v>
      </c>
      <c r="B561" s="20">
        <v>44807</v>
      </c>
      <c r="C561" s="21"/>
      <c r="D561" s="71" t="s">
        <v>1320</v>
      </c>
      <c r="E561" s="72" t="s">
        <v>1321</v>
      </c>
      <c r="F561" s="23"/>
      <c r="G561" s="56">
        <v>3</v>
      </c>
      <c r="H561" s="52">
        <v>2</v>
      </c>
      <c r="I561" s="52">
        <v>75</v>
      </c>
      <c r="J561" s="122">
        <v>0.39583333333333331</v>
      </c>
      <c r="K561" s="122">
        <v>0.52083333333333337</v>
      </c>
      <c r="L561" s="26"/>
      <c r="M561" s="29"/>
      <c r="N561" s="29" t="s">
        <v>142</v>
      </c>
      <c r="O561" s="29" t="s">
        <v>157</v>
      </c>
      <c r="P561" s="29" t="s">
        <v>151</v>
      </c>
      <c r="Q561" s="30" t="s">
        <v>68</v>
      </c>
      <c r="R561" s="257">
        <v>1233</v>
      </c>
      <c r="S561" s="31">
        <f>R561*AH1</f>
        <v>160.29</v>
      </c>
      <c r="T561" s="31">
        <v>229</v>
      </c>
      <c r="U561" s="32">
        <f t="shared" si="40"/>
        <v>0.30004366812227079</v>
      </c>
      <c r="V561" s="32">
        <f t="shared" si="41"/>
        <v>0.42866055274814407</v>
      </c>
      <c r="W561" s="55" t="s">
        <v>159</v>
      </c>
      <c r="X561" s="117" t="s">
        <v>1322</v>
      </c>
      <c r="Y561" s="27" t="s">
        <v>153</v>
      </c>
      <c r="Z561" s="27" t="s">
        <v>1313</v>
      </c>
      <c r="AA561" s="49" t="s">
        <v>1314</v>
      </c>
      <c r="AB561" s="50" t="s">
        <v>1315</v>
      </c>
      <c r="AC561" s="51"/>
      <c r="AD561" s="51" t="s">
        <v>1316</v>
      </c>
    </row>
    <row r="562" spans="1:30" x14ac:dyDescent="0.2">
      <c r="A562" s="58" t="s">
        <v>1209</v>
      </c>
      <c r="B562" s="20">
        <v>44807</v>
      </c>
      <c r="C562" s="21"/>
      <c r="D562" s="71" t="s">
        <v>1323</v>
      </c>
      <c r="E562" s="72" t="s">
        <v>1324</v>
      </c>
      <c r="F562" s="23"/>
      <c r="G562" s="56">
        <v>4</v>
      </c>
      <c r="H562" s="52">
        <v>15</v>
      </c>
      <c r="I562" s="52">
        <v>25</v>
      </c>
      <c r="J562" s="122">
        <v>0.54166666666666663</v>
      </c>
      <c r="K562" s="122">
        <v>0.70833333333333337</v>
      </c>
      <c r="L562" s="26"/>
      <c r="M562" s="29"/>
      <c r="N562" s="29" t="s">
        <v>142</v>
      </c>
      <c r="O562" s="29" t="s">
        <v>157</v>
      </c>
      <c r="P562" s="29" t="s">
        <v>180</v>
      </c>
      <c r="Q562" s="30" t="s">
        <v>38</v>
      </c>
      <c r="R562" s="257">
        <v>1062</v>
      </c>
      <c r="S562" s="31">
        <f>R562*AH1</f>
        <v>138.06</v>
      </c>
      <c r="T562" s="31">
        <v>199</v>
      </c>
      <c r="U562" s="32">
        <f t="shared" si="40"/>
        <v>0.30623115577889448</v>
      </c>
      <c r="V562" s="32">
        <f t="shared" si="41"/>
        <v>0.44140228885991595</v>
      </c>
      <c r="W562" s="55" t="s">
        <v>159</v>
      </c>
      <c r="X562" s="117" t="s">
        <v>1325</v>
      </c>
      <c r="Y562" s="27" t="s">
        <v>153</v>
      </c>
      <c r="Z562" s="27" t="s">
        <v>1313</v>
      </c>
      <c r="AA562" s="49" t="s">
        <v>1314</v>
      </c>
      <c r="AB562" s="50" t="s">
        <v>1315</v>
      </c>
      <c r="AC562" s="51"/>
      <c r="AD562" s="51" t="s">
        <v>1316</v>
      </c>
    </row>
    <row r="563" spans="1:30" x14ac:dyDescent="0.2">
      <c r="A563" s="58" t="s">
        <v>1209</v>
      </c>
      <c r="B563" s="20">
        <v>44807</v>
      </c>
      <c r="C563" s="21"/>
      <c r="D563" s="71" t="s">
        <v>1326</v>
      </c>
      <c r="E563" s="72" t="s">
        <v>1327</v>
      </c>
      <c r="F563" s="23"/>
      <c r="G563" s="56">
        <v>2.8</v>
      </c>
      <c r="H563" s="52">
        <v>10</v>
      </c>
      <c r="I563" s="52">
        <v>20</v>
      </c>
      <c r="J563" s="122">
        <v>0.60416666666666663</v>
      </c>
      <c r="K563" s="122">
        <v>0.71875</v>
      </c>
      <c r="L563" s="26"/>
      <c r="M563" s="29"/>
      <c r="N563" s="29" t="s">
        <v>142</v>
      </c>
      <c r="O563" s="29" t="s">
        <v>157</v>
      </c>
      <c r="P563" s="29" t="s">
        <v>151</v>
      </c>
      <c r="Q563" s="30" t="s">
        <v>56</v>
      </c>
      <c r="R563" s="257">
        <v>1939</v>
      </c>
      <c r="S563" s="31">
        <f>R563*AH1</f>
        <v>252.07000000000002</v>
      </c>
      <c r="T563" s="31">
        <v>359</v>
      </c>
      <c r="U563" s="32">
        <f t="shared" si="40"/>
        <v>0.29785515320334255</v>
      </c>
      <c r="V563" s="32">
        <f t="shared" si="41"/>
        <v>0.42420756139167681</v>
      </c>
      <c r="W563" s="55" t="s">
        <v>159</v>
      </c>
      <c r="X563" s="117" t="s">
        <v>1328</v>
      </c>
      <c r="Y563" s="27" t="s">
        <v>153</v>
      </c>
      <c r="Z563" s="27" t="s">
        <v>1313</v>
      </c>
      <c r="AA563" s="49" t="s">
        <v>1314</v>
      </c>
      <c r="AB563" s="50" t="s">
        <v>1315</v>
      </c>
      <c r="AC563" s="51"/>
      <c r="AD563" s="51" t="s">
        <v>1316</v>
      </c>
    </row>
    <row r="564" spans="1:30" x14ac:dyDescent="0.2">
      <c r="A564" s="58" t="s">
        <v>1209</v>
      </c>
      <c r="B564" s="20">
        <v>44807</v>
      </c>
      <c r="C564" s="21"/>
      <c r="D564" s="71" t="s">
        <v>1329</v>
      </c>
      <c r="E564" s="72" t="s">
        <v>186</v>
      </c>
      <c r="F564" s="23"/>
      <c r="G564" s="56">
        <v>4</v>
      </c>
      <c r="H564" s="52">
        <v>2</v>
      </c>
      <c r="I564" s="52">
        <v>6</v>
      </c>
      <c r="J564" s="25">
        <v>0.375</v>
      </c>
      <c r="K564" s="25">
        <v>0.54166666666666663</v>
      </c>
      <c r="L564" s="26"/>
      <c r="M564" s="29"/>
      <c r="N564" s="29" t="s">
        <v>142</v>
      </c>
      <c r="O564" s="29" t="s">
        <v>157</v>
      </c>
      <c r="P564" s="29" t="s">
        <v>151</v>
      </c>
      <c r="Q564" s="30" t="s">
        <v>187</v>
      </c>
      <c r="R564" s="257">
        <v>7743</v>
      </c>
      <c r="S564" s="31">
        <f>R564*AH1</f>
        <v>1006.59</v>
      </c>
      <c r="T564" s="31">
        <v>1599</v>
      </c>
      <c r="U564" s="32">
        <f t="shared" si="40"/>
        <v>0.37048780487804878</v>
      </c>
      <c r="V564" s="32">
        <f t="shared" si="41"/>
        <v>0.58853157690817504</v>
      </c>
      <c r="W564" s="55" t="s">
        <v>188</v>
      </c>
      <c r="X564" s="117" t="s">
        <v>189</v>
      </c>
      <c r="Y564" s="27" t="s">
        <v>153</v>
      </c>
      <c r="Z564" s="27" t="s">
        <v>1313</v>
      </c>
      <c r="AA564" s="49" t="s">
        <v>1314</v>
      </c>
      <c r="AB564" s="50" t="s">
        <v>1315</v>
      </c>
      <c r="AC564" s="51"/>
      <c r="AD564" s="51" t="s">
        <v>1316</v>
      </c>
    </row>
    <row r="565" spans="1:30" x14ac:dyDescent="0.2">
      <c r="A565" s="58" t="s">
        <v>1209</v>
      </c>
      <c r="B565" s="20">
        <v>44807</v>
      </c>
      <c r="C565" s="21"/>
      <c r="D565" s="71" t="s">
        <v>1330</v>
      </c>
      <c r="E565" s="72" t="s">
        <v>191</v>
      </c>
      <c r="F565" s="23"/>
      <c r="G565" s="56">
        <v>8</v>
      </c>
      <c r="H565" s="52">
        <v>2</v>
      </c>
      <c r="I565" s="52">
        <v>6</v>
      </c>
      <c r="J565" s="25">
        <v>0.375</v>
      </c>
      <c r="K565" s="25">
        <v>0.70833333333333337</v>
      </c>
      <c r="L565" s="26"/>
      <c r="M565" s="29"/>
      <c r="N565" s="29" t="s">
        <v>142</v>
      </c>
      <c r="O565" s="29" t="s">
        <v>157</v>
      </c>
      <c r="P565" s="29" t="s">
        <v>151</v>
      </c>
      <c r="Q565" s="30" t="s">
        <v>187</v>
      </c>
      <c r="R565" s="257">
        <v>15487</v>
      </c>
      <c r="S565" s="31">
        <f>R565*AH1</f>
        <v>2013.3100000000002</v>
      </c>
      <c r="T565" s="31">
        <v>3099</v>
      </c>
      <c r="U565" s="32">
        <f t="shared" si="40"/>
        <v>0.35033559212649235</v>
      </c>
      <c r="V565" s="32">
        <f t="shared" si="41"/>
        <v>0.53925624965852237</v>
      </c>
      <c r="W565" s="55" t="s">
        <v>188</v>
      </c>
      <c r="X565" s="117" t="s">
        <v>192</v>
      </c>
      <c r="Y565" s="27" t="s">
        <v>153</v>
      </c>
      <c r="Z565" s="27" t="s">
        <v>1313</v>
      </c>
      <c r="AA565" s="49" t="s">
        <v>1314</v>
      </c>
      <c r="AB565" s="50" t="s">
        <v>1315</v>
      </c>
      <c r="AC565" s="51"/>
      <c r="AD565" s="51" t="s">
        <v>1316</v>
      </c>
    </row>
    <row r="566" spans="1:30" ht="17.25" x14ac:dyDescent="0.2">
      <c r="A566" s="58" t="s">
        <v>1209</v>
      </c>
      <c r="B566" s="20">
        <v>44808</v>
      </c>
      <c r="C566" s="21">
        <v>44807</v>
      </c>
      <c r="D566" s="71"/>
      <c r="E566" s="255" t="s">
        <v>411</v>
      </c>
      <c r="F566" s="23" t="s">
        <v>33</v>
      </c>
      <c r="G566" s="56"/>
      <c r="H566" s="52"/>
      <c r="I566" s="52"/>
      <c r="J566" s="25"/>
      <c r="K566" s="25"/>
      <c r="L566" s="26" t="s">
        <v>194</v>
      </c>
      <c r="M566" s="29" t="s">
        <v>194</v>
      </c>
      <c r="N566" s="29" t="s">
        <v>142</v>
      </c>
      <c r="O566" s="29"/>
      <c r="P566" s="29"/>
      <c r="Q566" s="30"/>
      <c r="R566" s="73"/>
      <c r="S566" s="31"/>
      <c r="T566" s="31"/>
      <c r="U566" s="32"/>
      <c r="V566" s="32"/>
      <c r="W566" s="55" t="s">
        <v>48</v>
      </c>
      <c r="X566" s="29"/>
      <c r="Y566" s="27" t="s">
        <v>29</v>
      </c>
      <c r="Z566" s="27" t="s">
        <v>1331</v>
      </c>
      <c r="AA566" s="49" t="s">
        <v>1332</v>
      </c>
      <c r="AB566" s="50" t="s">
        <v>1333</v>
      </c>
      <c r="AC566" s="51" t="s">
        <v>1334</v>
      </c>
      <c r="AD566" s="51" t="s">
        <v>1335</v>
      </c>
    </row>
    <row r="567" spans="1:30" ht="17.25" x14ac:dyDescent="0.2">
      <c r="A567" s="58" t="s">
        <v>1209</v>
      </c>
      <c r="B567" s="20">
        <v>44809</v>
      </c>
      <c r="C567" s="21">
        <v>44808</v>
      </c>
      <c r="D567" s="71"/>
      <c r="E567" s="255" t="s">
        <v>1336</v>
      </c>
      <c r="F567" s="23" t="s">
        <v>80</v>
      </c>
      <c r="G567" s="56"/>
      <c r="H567" s="52"/>
      <c r="I567" s="52"/>
      <c r="J567" s="25"/>
      <c r="K567" s="25"/>
      <c r="L567" s="26">
        <v>0.375</v>
      </c>
      <c r="M567" s="29">
        <v>0.75</v>
      </c>
      <c r="N567" s="29" t="s">
        <v>142</v>
      </c>
      <c r="O567" s="29"/>
      <c r="P567" s="29"/>
      <c r="Q567" s="30"/>
      <c r="R567" s="73"/>
      <c r="S567" s="31"/>
      <c r="T567" s="31"/>
      <c r="U567" s="32"/>
      <c r="V567" s="32"/>
      <c r="W567" s="55" t="s">
        <v>195</v>
      </c>
      <c r="X567" s="29"/>
      <c r="Y567" s="27"/>
      <c r="Z567" s="27"/>
      <c r="AA567" s="49"/>
      <c r="AB567" s="50"/>
      <c r="AC567" s="51"/>
      <c r="AD567" s="51"/>
    </row>
    <row r="568" spans="1:30" x14ac:dyDescent="0.2">
      <c r="A568" s="58" t="s">
        <v>1209</v>
      </c>
      <c r="B568" s="20">
        <v>44809</v>
      </c>
      <c r="C568" s="21"/>
      <c r="D568" s="71" t="s">
        <v>1337</v>
      </c>
      <c r="E568" s="72" t="s">
        <v>1338</v>
      </c>
      <c r="F568" s="23"/>
      <c r="G568" s="56">
        <v>5.5</v>
      </c>
      <c r="H568" s="52">
        <v>10</v>
      </c>
      <c r="I568" s="52">
        <v>25</v>
      </c>
      <c r="J568" s="25">
        <v>0.4375</v>
      </c>
      <c r="K568" s="25">
        <v>0.66666666666666663</v>
      </c>
      <c r="L568" s="26"/>
      <c r="M568" s="29"/>
      <c r="N568" s="29" t="s">
        <v>142</v>
      </c>
      <c r="O568" s="29" t="s">
        <v>136</v>
      </c>
      <c r="P568" s="29" t="s">
        <v>151</v>
      </c>
      <c r="Q568" s="30" t="s">
        <v>56</v>
      </c>
      <c r="R568" s="73">
        <v>155</v>
      </c>
      <c r="S568" s="31">
        <f>R568*AE1</f>
        <v>193.75</v>
      </c>
      <c r="T568" s="31">
        <v>279</v>
      </c>
      <c r="U568" s="32">
        <f t="shared" ref="U568:U573" si="42">((T568-S568)/T568)</f>
        <v>0.30555555555555558</v>
      </c>
      <c r="V568" s="32">
        <f t="shared" ref="V568:V573" si="43">((T568-S568)/S568)</f>
        <v>0.44</v>
      </c>
      <c r="W568" s="55" t="s">
        <v>159</v>
      </c>
      <c r="X568" s="117" t="s">
        <v>1339</v>
      </c>
      <c r="Y568" s="27" t="s">
        <v>153</v>
      </c>
      <c r="Z568" s="27" t="s">
        <v>1331</v>
      </c>
      <c r="AA568" s="49" t="s">
        <v>1332</v>
      </c>
      <c r="AB568" s="50" t="s">
        <v>1333</v>
      </c>
      <c r="AC568" s="51" t="s">
        <v>1334</v>
      </c>
      <c r="AD568" s="51" t="s">
        <v>1335</v>
      </c>
    </row>
    <row r="569" spans="1:30" x14ac:dyDescent="0.2">
      <c r="A569" s="58" t="s">
        <v>1209</v>
      </c>
      <c r="B569" s="20">
        <v>44809</v>
      </c>
      <c r="C569" s="21"/>
      <c r="D569" s="71" t="s">
        <v>1340</v>
      </c>
      <c r="E569" s="72" t="s">
        <v>1341</v>
      </c>
      <c r="F569" s="23"/>
      <c r="G569" s="56">
        <v>8.1999999999999993</v>
      </c>
      <c r="H569" s="52">
        <v>5</v>
      </c>
      <c r="I569" s="52">
        <v>24</v>
      </c>
      <c r="J569" s="25">
        <v>0.38541666666666669</v>
      </c>
      <c r="K569" s="25">
        <v>0.72916666666666663</v>
      </c>
      <c r="L569" s="26"/>
      <c r="M569" s="29"/>
      <c r="N569" s="29" t="s">
        <v>142</v>
      </c>
      <c r="O569" s="29" t="s">
        <v>57</v>
      </c>
      <c r="P569" s="29" t="s">
        <v>151</v>
      </c>
      <c r="Q569" s="30" t="s">
        <v>68</v>
      </c>
      <c r="R569" s="73">
        <v>195</v>
      </c>
      <c r="S569" s="31">
        <f>R569*AE1</f>
        <v>243.75</v>
      </c>
      <c r="T569" s="31">
        <v>349</v>
      </c>
      <c r="U569" s="32">
        <f t="shared" si="42"/>
        <v>0.3015759312320917</v>
      </c>
      <c r="V569" s="32">
        <f t="shared" si="43"/>
        <v>0.4317948717948718</v>
      </c>
      <c r="W569" s="55" t="s">
        <v>159</v>
      </c>
      <c r="X569" s="117" t="s">
        <v>1342</v>
      </c>
      <c r="Y569" s="27" t="s">
        <v>153</v>
      </c>
      <c r="Z569" s="27" t="s">
        <v>1331</v>
      </c>
      <c r="AA569" s="49" t="s">
        <v>1332</v>
      </c>
      <c r="AB569" s="50" t="s">
        <v>1333</v>
      </c>
      <c r="AC569" s="51" t="s">
        <v>1334</v>
      </c>
      <c r="AD569" s="51" t="s">
        <v>1335</v>
      </c>
    </row>
    <row r="570" spans="1:30" x14ac:dyDescent="0.2">
      <c r="A570" s="58" t="s">
        <v>1209</v>
      </c>
      <c r="B570" s="20">
        <v>44809</v>
      </c>
      <c r="C570" s="21"/>
      <c r="D570" s="71" t="s">
        <v>1343</v>
      </c>
      <c r="E570" s="72" t="s">
        <v>1344</v>
      </c>
      <c r="F570" s="23"/>
      <c r="G570" s="56">
        <v>4.5</v>
      </c>
      <c r="H570" s="52">
        <v>4</v>
      </c>
      <c r="I570" s="52">
        <v>10</v>
      </c>
      <c r="J570" s="256">
        <v>0.39583333333333331</v>
      </c>
      <c r="K570" s="256">
        <v>0.58333333333333337</v>
      </c>
      <c r="L570" s="26"/>
      <c r="M570" s="29"/>
      <c r="N570" s="29" t="s">
        <v>142</v>
      </c>
      <c r="O570" s="29" t="s">
        <v>136</v>
      </c>
      <c r="P570" s="29" t="s">
        <v>158</v>
      </c>
      <c r="Q570" s="30" t="s">
        <v>135</v>
      </c>
      <c r="R570" s="73">
        <v>200</v>
      </c>
      <c r="S570" s="31">
        <f>R570*AE1</f>
        <v>250</v>
      </c>
      <c r="T570" s="31">
        <v>359</v>
      </c>
      <c r="U570" s="32">
        <f t="shared" si="42"/>
        <v>0.30362116991643456</v>
      </c>
      <c r="V570" s="32">
        <f t="shared" si="43"/>
        <v>0.436</v>
      </c>
      <c r="W570" s="55" t="s">
        <v>159</v>
      </c>
      <c r="X570" s="117" t="s">
        <v>1345</v>
      </c>
      <c r="Y570" s="27" t="s">
        <v>153</v>
      </c>
      <c r="Z570" s="27" t="s">
        <v>1331</v>
      </c>
      <c r="AA570" s="49" t="s">
        <v>1332</v>
      </c>
      <c r="AB570" s="50" t="s">
        <v>1333</v>
      </c>
      <c r="AC570" s="51" t="s">
        <v>1334</v>
      </c>
      <c r="AD570" s="51" t="s">
        <v>1335</v>
      </c>
    </row>
    <row r="571" spans="1:30" x14ac:dyDescent="0.2">
      <c r="A571" s="58" t="s">
        <v>1209</v>
      </c>
      <c r="B571" s="20">
        <v>44809</v>
      </c>
      <c r="C571" s="21"/>
      <c r="D571" s="71" t="s">
        <v>1346</v>
      </c>
      <c r="E571" s="72" t="s">
        <v>1347</v>
      </c>
      <c r="F571" s="23"/>
      <c r="G571" s="56">
        <v>8</v>
      </c>
      <c r="H571" s="52">
        <v>5</v>
      </c>
      <c r="I571" s="52">
        <v>24</v>
      </c>
      <c r="J571" s="256">
        <v>0.39583333333333331</v>
      </c>
      <c r="K571" s="256">
        <v>0.72916666666666663</v>
      </c>
      <c r="L571" s="26"/>
      <c r="M571" s="29"/>
      <c r="N571" s="29" t="s">
        <v>142</v>
      </c>
      <c r="O571" s="29" t="s">
        <v>57</v>
      </c>
      <c r="P571" s="29" t="s">
        <v>151</v>
      </c>
      <c r="Q571" s="30" t="s">
        <v>68</v>
      </c>
      <c r="R571" s="73">
        <v>205</v>
      </c>
      <c r="S571" s="31">
        <f>R571*AE1</f>
        <v>256.25</v>
      </c>
      <c r="T571" s="31">
        <v>369</v>
      </c>
      <c r="U571" s="32">
        <f t="shared" si="42"/>
        <v>0.30555555555555558</v>
      </c>
      <c r="V571" s="32">
        <f t="shared" si="43"/>
        <v>0.44</v>
      </c>
      <c r="W571" s="55" t="s">
        <v>159</v>
      </c>
      <c r="X571" s="117" t="s">
        <v>1348</v>
      </c>
      <c r="Y571" s="27" t="s">
        <v>153</v>
      </c>
      <c r="Z571" s="27" t="s">
        <v>1331</v>
      </c>
      <c r="AA571" s="49" t="s">
        <v>1332</v>
      </c>
      <c r="AB571" s="50" t="s">
        <v>1333</v>
      </c>
      <c r="AC571" s="51" t="s">
        <v>1334</v>
      </c>
      <c r="AD571" s="51" t="s">
        <v>1335</v>
      </c>
    </row>
    <row r="572" spans="1:30" x14ac:dyDescent="0.2">
      <c r="A572" s="58" t="s">
        <v>1209</v>
      </c>
      <c r="B572" s="20">
        <v>44809</v>
      </c>
      <c r="C572" s="21"/>
      <c r="D572" s="71" t="s">
        <v>1349</v>
      </c>
      <c r="E572" s="72" t="s">
        <v>186</v>
      </c>
      <c r="F572" s="23"/>
      <c r="G572" s="56">
        <v>4</v>
      </c>
      <c r="H572" s="52">
        <v>2</v>
      </c>
      <c r="I572" s="52">
        <v>6</v>
      </c>
      <c r="J572" s="25">
        <v>0.375</v>
      </c>
      <c r="K572" s="25">
        <v>0.54166666666666663</v>
      </c>
      <c r="L572" s="26"/>
      <c r="M572" s="29"/>
      <c r="N572" s="29" t="s">
        <v>142</v>
      </c>
      <c r="O572" s="29" t="s">
        <v>157</v>
      </c>
      <c r="P572" s="29" t="s">
        <v>151</v>
      </c>
      <c r="Q572" s="30" t="s">
        <v>187</v>
      </c>
      <c r="R572" s="73">
        <v>430</v>
      </c>
      <c r="S572" s="31">
        <f>R572*AE1</f>
        <v>537.5</v>
      </c>
      <c r="T572" s="31">
        <v>899</v>
      </c>
      <c r="U572" s="32">
        <f t="shared" si="42"/>
        <v>0.40211345939933257</v>
      </c>
      <c r="V572" s="32">
        <f t="shared" si="43"/>
        <v>0.67255813953488375</v>
      </c>
      <c r="W572" s="55" t="s">
        <v>188</v>
      </c>
      <c r="X572" s="117" t="s">
        <v>189</v>
      </c>
      <c r="Y572" s="27" t="s">
        <v>153</v>
      </c>
      <c r="Z572" s="27" t="s">
        <v>1331</v>
      </c>
      <c r="AA572" s="49" t="s">
        <v>1332</v>
      </c>
      <c r="AB572" s="50" t="s">
        <v>1333</v>
      </c>
      <c r="AC572" s="51" t="s">
        <v>1334</v>
      </c>
      <c r="AD572" s="51" t="s">
        <v>1335</v>
      </c>
    </row>
    <row r="573" spans="1:30" x14ac:dyDescent="0.2">
      <c r="A573" s="58" t="s">
        <v>1209</v>
      </c>
      <c r="B573" s="20">
        <v>44809</v>
      </c>
      <c r="C573" s="21"/>
      <c r="D573" s="71" t="s">
        <v>1350</v>
      </c>
      <c r="E573" s="72" t="s">
        <v>191</v>
      </c>
      <c r="F573" s="23"/>
      <c r="G573" s="56">
        <v>8</v>
      </c>
      <c r="H573" s="52">
        <v>2</v>
      </c>
      <c r="I573" s="52">
        <v>6</v>
      </c>
      <c r="J573" s="25">
        <v>0.375</v>
      </c>
      <c r="K573" s="25">
        <v>0.70833333333333337</v>
      </c>
      <c r="L573" s="26"/>
      <c r="M573" s="29"/>
      <c r="N573" s="29" t="s">
        <v>142</v>
      </c>
      <c r="O573" s="29" t="s">
        <v>157</v>
      </c>
      <c r="P573" s="29" t="s">
        <v>151</v>
      </c>
      <c r="Q573" s="30" t="s">
        <v>187</v>
      </c>
      <c r="R573" s="73">
        <v>670</v>
      </c>
      <c r="S573" s="31">
        <f>R573*AE1</f>
        <v>837.5</v>
      </c>
      <c r="T573" s="31">
        <v>1299</v>
      </c>
      <c r="U573" s="32">
        <f t="shared" si="42"/>
        <v>0.3552732871439569</v>
      </c>
      <c r="V573" s="32">
        <f t="shared" si="43"/>
        <v>0.55104477611940295</v>
      </c>
      <c r="W573" s="55" t="s">
        <v>188</v>
      </c>
      <c r="X573" s="117" t="s">
        <v>192</v>
      </c>
      <c r="Y573" s="27" t="s">
        <v>153</v>
      </c>
      <c r="Z573" s="27" t="s">
        <v>1331</v>
      </c>
      <c r="AA573" s="49" t="s">
        <v>1332</v>
      </c>
      <c r="AB573" s="50" t="s">
        <v>1333</v>
      </c>
      <c r="AC573" s="51" t="s">
        <v>1334</v>
      </c>
      <c r="AD573" s="51" t="s">
        <v>1335</v>
      </c>
    </row>
    <row r="574" spans="1:30" ht="17.25" x14ac:dyDescent="0.2">
      <c r="A574" s="58" t="s">
        <v>1209</v>
      </c>
      <c r="B574" s="20">
        <v>44810</v>
      </c>
      <c r="C574" s="21">
        <v>44809</v>
      </c>
      <c r="D574" s="71"/>
      <c r="E574" s="255" t="s">
        <v>411</v>
      </c>
      <c r="F574" s="23" t="s">
        <v>775</v>
      </c>
      <c r="G574" s="56"/>
      <c r="H574" s="52"/>
      <c r="I574" s="52"/>
      <c r="J574" s="25"/>
      <c r="K574" s="25"/>
      <c r="L574" s="26" t="s">
        <v>194</v>
      </c>
      <c r="M574" s="29" t="s">
        <v>194</v>
      </c>
      <c r="N574" s="29" t="s">
        <v>142</v>
      </c>
      <c r="O574" s="29"/>
      <c r="P574" s="29"/>
      <c r="Q574" s="30"/>
      <c r="R574" s="73"/>
      <c r="S574" s="31"/>
      <c r="T574" s="31"/>
      <c r="U574" s="32"/>
      <c r="V574" s="32"/>
      <c r="W574" s="55" t="s">
        <v>195</v>
      </c>
      <c r="X574" s="29"/>
      <c r="Y574" s="27" t="s">
        <v>29</v>
      </c>
      <c r="Z574" s="27"/>
      <c r="AA574" s="49"/>
      <c r="AB574" s="50"/>
      <c r="AC574" s="51"/>
      <c r="AD574" s="51"/>
    </row>
    <row r="575" spans="1:30" ht="17.25" x14ac:dyDescent="0.2">
      <c r="A575" s="58" t="s">
        <v>1209</v>
      </c>
      <c r="B575" s="20">
        <v>44811</v>
      </c>
      <c r="C575" s="21">
        <v>44811</v>
      </c>
      <c r="D575" s="71"/>
      <c r="E575" s="255" t="s">
        <v>1351</v>
      </c>
      <c r="F575" s="23" t="s">
        <v>33</v>
      </c>
      <c r="G575" s="56"/>
      <c r="H575" s="52"/>
      <c r="I575" s="52"/>
      <c r="J575" s="25"/>
      <c r="K575" s="25"/>
      <c r="L575" s="26">
        <v>0.33333333333333331</v>
      </c>
      <c r="M575" s="29">
        <v>0.72916666666666663</v>
      </c>
      <c r="N575" s="29" t="s">
        <v>142</v>
      </c>
      <c r="O575" s="29"/>
      <c r="P575" s="29"/>
      <c r="Q575" s="30"/>
      <c r="R575" s="73"/>
      <c r="S575" s="31"/>
      <c r="T575" s="31"/>
      <c r="U575" s="32"/>
      <c r="V575" s="32"/>
      <c r="W575" s="55" t="s">
        <v>48</v>
      </c>
      <c r="X575" s="29"/>
      <c r="Y575" s="27" t="s">
        <v>29</v>
      </c>
      <c r="Z575" s="27" t="s">
        <v>1201</v>
      </c>
      <c r="AA575" s="49" t="s">
        <v>1202</v>
      </c>
      <c r="AB575" s="50" t="s">
        <v>1203</v>
      </c>
      <c r="AC575" s="51" t="s">
        <v>1204</v>
      </c>
      <c r="AD575" s="51"/>
    </row>
    <row r="576" spans="1:30" x14ac:dyDescent="0.2">
      <c r="A576" s="58" t="s">
        <v>1209</v>
      </c>
      <c r="B576" s="20">
        <v>44811</v>
      </c>
      <c r="C576" s="21"/>
      <c r="D576" s="71" t="s">
        <v>1352</v>
      </c>
      <c r="E576" s="72" t="s">
        <v>1353</v>
      </c>
      <c r="F576" s="23"/>
      <c r="G576" s="56">
        <v>96</v>
      </c>
      <c r="H576" s="52">
        <v>4</v>
      </c>
      <c r="I576" s="52">
        <v>10</v>
      </c>
      <c r="J576" s="25">
        <v>0.375</v>
      </c>
      <c r="K576" s="25">
        <v>0.5</v>
      </c>
      <c r="L576" s="26"/>
      <c r="M576" s="29"/>
      <c r="N576" s="29" t="s">
        <v>142</v>
      </c>
      <c r="O576" s="29" t="s">
        <v>150</v>
      </c>
      <c r="P576" s="29" t="s">
        <v>151</v>
      </c>
      <c r="Q576" s="30" t="s">
        <v>135</v>
      </c>
      <c r="R576" s="73">
        <v>2995</v>
      </c>
      <c r="S576" s="31">
        <f>R576*AE1</f>
        <v>3743.75</v>
      </c>
      <c r="T576" s="31">
        <v>4699</v>
      </c>
      <c r="U576" s="32">
        <f>((T576-S576)/T576)</f>
        <v>0.20328793360289424</v>
      </c>
      <c r="V576" s="32">
        <f>((T576-S576)/S576)</f>
        <v>0.25515859766277127</v>
      </c>
      <c r="W576" s="55" t="s">
        <v>252</v>
      </c>
      <c r="X576" s="117" t="s">
        <v>1354</v>
      </c>
      <c r="Y576" s="27" t="s">
        <v>153</v>
      </c>
      <c r="Z576" s="27" t="s">
        <v>1201</v>
      </c>
      <c r="AA576" s="49" t="s">
        <v>1202</v>
      </c>
      <c r="AB576" s="50" t="s">
        <v>1203</v>
      </c>
      <c r="AC576" s="51" t="s">
        <v>1204</v>
      </c>
      <c r="AD576" s="51"/>
    </row>
    <row r="577" spans="1:30" x14ac:dyDescent="0.2">
      <c r="A577" s="58" t="s">
        <v>1209</v>
      </c>
      <c r="B577" s="20">
        <v>44811</v>
      </c>
      <c r="C577" s="21"/>
      <c r="D577" s="71" t="s">
        <v>1355</v>
      </c>
      <c r="E577" s="72" t="s">
        <v>1353</v>
      </c>
      <c r="F577" s="23"/>
      <c r="G577" s="56">
        <v>96</v>
      </c>
      <c r="H577" s="52">
        <v>4</v>
      </c>
      <c r="I577" s="52">
        <v>10</v>
      </c>
      <c r="J577" s="25">
        <v>0.375</v>
      </c>
      <c r="K577" s="25">
        <v>0.5</v>
      </c>
      <c r="L577" s="26"/>
      <c r="M577" s="29"/>
      <c r="N577" s="29" t="s">
        <v>142</v>
      </c>
      <c r="O577" s="29" t="s">
        <v>150</v>
      </c>
      <c r="P577" s="29" t="s">
        <v>151</v>
      </c>
      <c r="Q577" s="30" t="s">
        <v>135</v>
      </c>
      <c r="R577" s="73">
        <f>2995+680</f>
        <v>3675</v>
      </c>
      <c r="S577" s="31">
        <f>R577*AE1</f>
        <v>4593.75</v>
      </c>
      <c r="T577" s="31">
        <v>5799</v>
      </c>
      <c r="U577" s="32">
        <f>((T577-S577)/T577)</f>
        <v>0.2078375581996896</v>
      </c>
      <c r="V577" s="32">
        <f>((T577-S577)/S577)</f>
        <v>0.2623673469387755</v>
      </c>
      <c r="W577" s="55" t="s">
        <v>252</v>
      </c>
      <c r="X577" s="117" t="s">
        <v>1354</v>
      </c>
      <c r="Y577" s="27" t="s">
        <v>153</v>
      </c>
      <c r="Z577" s="27" t="s">
        <v>1201</v>
      </c>
      <c r="AA577" s="49" t="s">
        <v>1202</v>
      </c>
      <c r="AB577" s="50" t="s">
        <v>1203</v>
      </c>
      <c r="AC577" s="51" t="s">
        <v>1204</v>
      </c>
      <c r="AD577" s="51"/>
    </row>
    <row r="578" spans="1:30" ht="18.75" x14ac:dyDescent="0.2">
      <c r="A578" s="16" t="s">
        <v>1356</v>
      </c>
      <c r="B578" s="17">
        <v>44811</v>
      </c>
      <c r="C578" s="18">
        <v>44811</v>
      </c>
      <c r="D578" s="33"/>
      <c r="E578" s="34" t="s">
        <v>1357</v>
      </c>
      <c r="F578" s="35"/>
      <c r="G578" s="36"/>
      <c r="H578" s="36"/>
      <c r="I578" s="36"/>
      <c r="J578" s="37"/>
      <c r="K578" s="37"/>
      <c r="L578" s="38"/>
      <c r="M578" s="39"/>
      <c r="N578" s="39"/>
      <c r="O578" s="39"/>
      <c r="P578" s="39"/>
      <c r="Q578" s="40"/>
      <c r="R578" s="41"/>
      <c r="S578" s="42"/>
      <c r="T578" s="42"/>
      <c r="U578" s="43"/>
      <c r="V578" s="43"/>
      <c r="W578" s="16" t="s">
        <v>28</v>
      </c>
      <c r="X578" s="16"/>
      <c r="Y578" s="112" t="s">
        <v>29</v>
      </c>
      <c r="Z578" s="44"/>
      <c r="AA578" s="44"/>
      <c r="AB578" s="44"/>
      <c r="AC578" s="45"/>
      <c r="AD578" s="45"/>
    </row>
    <row r="579" spans="1:30" ht="17.25" x14ac:dyDescent="0.2">
      <c r="A579" s="58" t="s">
        <v>1356</v>
      </c>
      <c r="B579" s="20">
        <v>44811</v>
      </c>
      <c r="C579" s="21">
        <v>44811</v>
      </c>
      <c r="D579" s="71"/>
      <c r="E579" s="255" t="s">
        <v>1358</v>
      </c>
      <c r="F579" s="23" t="s">
        <v>33</v>
      </c>
      <c r="G579" s="56"/>
      <c r="H579" s="52"/>
      <c r="I579" s="52"/>
      <c r="J579" s="25"/>
      <c r="K579" s="25"/>
      <c r="L579" s="26">
        <v>0.33333333333333331</v>
      </c>
      <c r="M579" s="29">
        <v>0.72916666666666663</v>
      </c>
      <c r="N579" s="29" t="s">
        <v>142</v>
      </c>
      <c r="O579" s="29"/>
      <c r="P579" s="29"/>
      <c r="Q579" s="30"/>
      <c r="R579" s="73"/>
      <c r="S579" s="31"/>
      <c r="T579" s="31"/>
      <c r="U579" s="32"/>
      <c r="V579" s="32"/>
      <c r="W579" s="55" t="s">
        <v>48</v>
      </c>
      <c r="X579" s="55"/>
      <c r="Y579" s="27" t="s">
        <v>29</v>
      </c>
      <c r="Z579" s="27" t="s">
        <v>1201</v>
      </c>
      <c r="AA579" s="49" t="s">
        <v>1202</v>
      </c>
      <c r="AB579" s="50" t="s">
        <v>1203</v>
      </c>
      <c r="AC579" s="51" t="s">
        <v>1204</v>
      </c>
      <c r="AD579" s="51"/>
    </row>
    <row r="580" spans="1:30" x14ac:dyDescent="0.2">
      <c r="A580" s="58" t="s">
        <v>1356</v>
      </c>
      <c r="B580" s="20">
        <v>44808</v>
      </c>
      <c r="C580" s="21"/>
      <c r="D580" s="71" t="s">
        <v>1359</v>
      </c>
      <c r="E580" s="72" t="s">
        <v>1353</v>
      </c>
      <c r="F580" s="23"/>
      <c r="G580" s="56">
        <v>96</v>
      </c>
      <c r="H580" s="52">
        <v>4</v>
      </c>
      <c r="I580" s="52">
        <v>10</v>
      </c>
      <c r="J580" s="25">
        <v>0.375</v>
      </c>
      <c r="K580" s="25">
        <v>0.625</v>
      </c>
      <c r="L580" s="26"/>
      <c r="M580" s="29"/>
      <c r="N580" s="29" t="s">
        <v>142</v>
      </c>
      <c r="O580" s="29" t="s">
        <v>150</v>
      </c>
      <c r="P580" s="29" t="s">
        <v>151</v>
      </c>
      <c r="Q580" s="30" t="s">
        <v>135</v>
      </c>
      <c r="R580" s="73">
        <v>2995</v>
      </c>
      <c r="S580" s="31">
        <f>R580*AE1</f>
        <v>3743.75</v>
      </c>
      <c r="T580" s="31">
        <v>4699</v>
      </c>
      <c r="U580" s="32">
        <f t="shared" ref="U580:U586" si="44">((T580-S580)/T580)</f>
        <v>0.20328793360289424</v>
      </c>
      <c r="V580" s="32">
        <f t="shared" ref="V580:V586" si="45">((T580-S580)/S580)</f>
        <v>0.25515859766277127</v>
      </c>
      <c r="W580" s="55" t="s">
        <v>34</v>
      </c>
      <c r="X580" s="117" t="s">
        <v>1354</v>
      </c>
      <c r="Y580" s="27" t="s">
        <v>153</v>
      </c>
      <c r="Z580" s="27" t="s">
        <v>1201</v>
      </c>
      <c r="AA580" s="49" t="s">
        <v>1202</v>
      </c>
      <c r="AB580" s="50" t="s">
        <v>1203</v>
      </c>
      <c r="AC580" s="51" t="s">
        <v>1204</v>
      </c>
      <c r="AD580" s="51"/>
    </row>
    <row r="581" spans="1:30" x14ac:dyDescent="0.2">
      <c r="A581" s="58" t="s">
        <v>1356</v>
      </c>
      <c r="B581" s="20">
        <v>44808</v>
      </c>
      <c r="C581" s="21"/>
      <c r="D581" s="71" t="s">
        <v>1360</v>
      </c>
      <c r="E581" s="72" t="s">
        <v>1353</v>
      </c>
      <c r="F581" s="23"/>
      <c r="G581" s="56">
        <v>96</v>
      </c>
      <c r="H581" s="52">
        <v>4</v>
      </c>
      <c r="I581" s="52">
        <v>10</v>
      </c>
      <c r="J581" s="25">
        <v>0.375</v>
      </c>
      <c r="K581" s="25">
        <v>0.625</v>
      </c>
      <c r="L581" s="26"/>
      <c r="M581" s="29"/>
      <c r="N581" s="29" t="s">
        <v>142</v>
      </c>
      <c r="O581" s="29" t="s">
        <v>150</v>
      </c>
      <c r="P581" s="29" t="s">
        <v>151</v>
      </c>
      <c r="Q581" s="30" t="s">
        <v>135</v>
      </c>
      <c r="R581" s="73">
        <f>2995+680</f>
        <v>3675</v>
      </c>
      <c r="S581" s="31">
        <f>R581*AE1</f>
        <v>4593.75</v>
      </c>
      <c r="T581" s="31">
        <v>5799</v>
      </c>
      <c r="U581" s="32">
        <f t="shared" si="44"/>
        <v>0.2078375581996896</v>
      </c>
      <c r="V581" s="32">
        <f t="shared" si="45"/>
        <v>0.2623673469387755</v>
      </c>
      <c r="W581" s="55" t="s">
        <v>34</v>
      </c>
      <c r="X581" s="117" t="s">
        <v>1354</v>
      </c>
      <c r="Y581" s="27" t="s">
        <v>153</v>
      </c>
      <c r="Z581" s="27" t="s">
        <v>1201</v>
      </c>
      <c r="AA581" s="49" t="s">
        <v>1202</v>
      </c>
      <c r="AB581" s="50" t="s">
        <v>1203</v>
      </c>
      <c r="AC581" s="51" t="s">
        <v>1204</v>
      </c>
      <c r="AD581" s="51"/>
    </row>
    <row r="582" spans="1:30" x14ac:dyDescent="0.2">
      <c r="A582" s="58" t="s">
        <v>1356</v>
      </c>
      <c r="B582" s="20">
        <v>44811</v>
      </c>
      <c r="C582" s="21"/>
      <c r="D582" s="71" t="s">
        <v>1361</v>
      </c>
      <c r="E582" s="72" t="s">
        <v>1362</v>
      </c>
      <c r="F582" s="23"/>
      <c r="G582" s="56">
        <v>2</v>
      </c>
      <c r="H582" s="52">
        <v>10</v>
      </c>
      <c r="I582" s="52">
        <v>20</v>
      </c>
      <c r="J582" s="25">
        <v>0.375</v>
      </c>
      <c r="K582" s="25">
        <v>0.45833333333333331</v>
      </c>
      <c r="L582" s="26"/>
      <c r="M582" s="29"/>
      <c r="N582" s="29" t="s">
        <v>142</v>
      </c>
      <c r="O582" s="29" t="s">
        <v>157</v>
      </c>
      <c r="P582" s="29" t="s">
        <v>158</v>
      </c>
      <c r="Q582" s="30" t="s">
        <v>56</v>
      </c>
      <c r="R582" s="73">
        <v>69.5</v>
      </c>
      <c r="S582" s="31">
        <f>R582*AE1</f>
        <v>86.875</v>
      </c>
      <c r="T582" s="31">
        <v>129</v>
      </c>
      <c r="U582" s="32">
        <f t="shared" si="44"/>
        <v>0.32655038759689925</v>
      </c>
      <c r="V582" s="32">
        <f t="shared" si="45"/>
        <v>0.48489208633093528</v>
      </c>
      <c r="W582" s="55" t="s">
        <v>403</v>
      </c>
      <c r="X582" s="117" t="s">
        <v>1363</v>
      </c>
      <c r="Y582" s="27" t="s">
        <v>153</v>
      </c>
      <c r="Z582" s="27" t="s">
        <v>1201</v>
      </c>
      <c r="AA582" s="49" t="s">
        <v>1202</v>
      </c>
      <c r="AB582" s="50" t="s">
        <v>1203</v>
      </c>
      <c r="AC582" s="51" t="s">
        <v>1204</v>
      </c>
      <c r="AD582" s="51"/>
    </row>
    <row r="583" spans="1:30" x14ac:dyDescent="0.2">
      <c r="A583" s="58" t="s">
        <v>1356</v>
      </c>
      <c r="B583" s="20">
        <v>44811</v>
      </c>
      <c r="C583" s="21"/>
      <c r="D583" s="71" t="s">
        <v>1364</v>
      </c>
      <c r="E583" s="72" t="s">
        <v>1365</v>
      </c>
      <c r="F583" s="23"/>
      <c r="G583" s="56">
        <v>4</v>
      </c>
      <c r="H583" s="52">
        <v>10</v>
      </c>
      <c r="I583" s="52">
        <v>20</v>
      </c>
      <c r="J583" s="25">
        <v>0.5</v>
      </c>
      <c r="K583" s="25">
        <v>0.66666666666666663</v>
      </c>
      <c r="L583" s="26"/>
      <c r="M583" s="29"/>
      <c r="N583" s="29" t="s">
        <v>142</v>
      </c>
      <c r="O583" s="29" t="s">
        <v>157</v>
      </c>
      <c r="P583" s="29" t="s">
        <v>180</v>
      </c>
      <c r="Q583" s="30" t="s">
        <v>56</v>
      </c>
      <c r="R583" s="73">
        <v>64</v>
      </c>
      <c r="S583" s="31">
        <f>R583*AE1</f>
        <v>80</v>
      </c>
      <c r="T583" s="31">
        <v>119</v>
      </c>
      <c r="U583" s="32">
        <f t="shared" si="44"/>
        <v>0.32773109243697479</v>
      </c>
      <c r="V583" s="32">
        <f t="shared" si="45"/>
        <v>0.48749999999999999</v>
      </c>
      <c r="W583" s="55" t="s">
        <v>403</v>
      </c>
      <c r="X583" s="117" t="s">
        <v>1366</v>
      </c>
      <c r="Y583" s="27" t="s">
        <v>153</v>
      </c>
      <c r="Z583" s="27" t="s">
        <v>1201</v>
      </c>
      <c r="AA583" s="49" t="s">
        <v>1202</v>
      </c>
      <c r="AB583" s="50" t="s">
        <v>1203</v>
      </c>
      <c r="AC583" s="51" t="s">
        <v>1204</v>
      </c>
      <c r="AD583" s="51"/>
    </row>
    <row r="584" spans="1:30" x14ac:dyDescent="0.2">
      <c r="A584" s="58" t="s">
        <v>1356</v>
      </c>
      <c r="B584" s="20">
        <v>44811</v>
      </c>
      <c r="C584" s="21"/>
      <c r="D584" s="71" t="s">
        <v>1367</v>
      </c>
      <c r="E584" s="72" t="s">
        <v>1368</v>
      </c>
      <c r="F584" s="23"/>
      <c r="G584" s="56">
        <v>2.5</v>
      </c>
      <c r="H584" s="52">
        <v>10</v>
      </c>
      <c r="I584" s="52">
        <v>20</v>
      </c>
      <c r="J584" s="25">
        <v>0.41666666666666669</v>
      </c>
      <c r="K584" s="25">
        <v>0.52083333333333337</v>
      </c>
      <c r="L584" s="26"/>
      <c r="M584" s="29"/>
      <c r="N584" s="29" t="s">
        <v>142</v>
      </c>
      <c r="O584" s="29" t="s">
        <v>136</v>
      </c>
      <c r="P584" s="29" t="s">
        <v>151</v>
      </c>
      <c r="Q584" s="30" t="s">
        <v>56</v>
      </c>
      <c r="R584" s="73">
        <v>42</v>
      </c>
      <c r="S584" s="31">
        <f>R584*AE1</f>
        <v>52.5</v>
      </c>
      <c r="T584" s="31">
        <v>99</v>
      </c>
      <c r="U584" s="32">
        <f t="shared" si="44"/>
        <v>0.46969696969696972</v>
      </c>
      <c r="V584" s="32">
        <f t="shared" si="45"/>
        <v>0.88571428571428568</v>
      </c>
      <c r="W584" s="55" t="s">
        <v>403</v>
      </c>
      <c r="X584" s="117" t="s">
        <v>1369</v>
      </c>
      <c r="Y584" s="27" t="s">
        <v>153</v>
      </c>
      <c r="Z584" s="27" t="s">
        <v>1201</v>
      </c>
      <c r="AA584" s="49" t="s">
        <v>1202</v>
      </c>
      <c r="AB584" s="50" t="s">
        <v>1203</v>
      </c>
      <c r="AC584" s="51" t="s">
        <v>1204</v>
      </c>
      <c r="AD584" s="51"/>
    </row>
    <row r="585" spans="1:30" x14ac:dyDescent="0.2">
      <c r="A585" s="58" t="s">
        <v>1356</v>
      </c>
      <c r="B585" s="20">
        <v>44811</v>
      </c>
      <c r="C585" s="21"/>
      <c r="D585" s="71" t="s">
        <v>1370</v>
      </c>
      <c r="E585" s="72" t="s">
        <v>186</v>
      </c>
      <c r="F585" s="23"/>
      <c r="G585" s="56">
        <v>4</v>
      </c>
      <c r="H585" s="52">
        <v>2</v>
      </c>
      <c r="I585" s="52">
        <v>6</v>
      </c>
      <c r="J585" s="25">
        <v>0.375</v>
      </c>
      <c r="K585" s="25">
        <v>0.54166666666666663</v>
      </c>
      <c r="L585" s="26"/>
      <c r="M585" s="29"/>
      <c r="N585" s="29" t="s">
        <v>142</v>
      </c>
      <c r="O585" s="29" t="s">
        <v>157</v>
      </c>
      <c r="P585" s="29" t="s">
        <v>151</v>
      </c>
      <c r="Q585" s="30" t="s">
        <v>187</v>
      </c>
      <c r="R585" s="73">
        <v>1030</v>
      </c>
      <c r="S585" s="31">
        <f>R585*AE1</f>
        <v>1287.5</v>
      </c>
      <c r="T585" s="31">
        <v>1999</v>
      </c>
      <c r="U585" s="32">
        <f t="shared" si="44"/>
        <v>0.355927963981991</v>
      </c>
      <c r="V585" s="32">
        <f t="shared" si="45"/>
        <v>0.55262135922330102</v>
      </c>
      <c r="W585" s="55" t="s">
        <v>188</v>
      </c>
      <c r="X585" s="117" t="s">
        <v>189</v>
      </c>
      <c r="Y585" s="27" t="s">
        <v>153</v>
      </c>
      <c r="Z585" s="27" t="s">
        <v>1201</v>
      </c>
      <c r="AA585" s="49" t="s">
        <v>1202</v>
      </c>
      <c r="AB585" s="50" t="s">
        <v>1203</v>
      </c>
      <c r="AC585" s="51" t="s">
        <v>1204</v>
      </c>
      <c r="AD585" s="51"/>
    </row>
    <row r="586" spans="1:30" x14ac:dyDescent="0.2">
      <c r="A586" s="58" t="s">
        <v>1356</v>
      </c>
      <c r="B586" s="20">
        <v>44811</v>
      </c>
      <c r="C586" s="21"/>
      <c r="D586" s="71" t="s">
        <v>1371</v>
      </c>
      <c r="E586" s="72" t="s">
        <v>191</v>
      </c>
      <c r="F586" s="23"/>
      <c r="G586" s="56">
        <v>8</v>
      </c>
      <c r="H586" s="52">
        <v>2</v>
      </c>
      <c r="I586" s="52">
        <v>6</v>
      </c>
      <c r="J586" s="25">
        <v>0.375</v>
      </c>
      <c r="K586" s="25">
        <v>0.70833333333333337</v>
      </c>
      <c r="L586" s="26"/>
      <c r="M586" s="29"/>
      <c r="N586" s="29" t="s">
        <v>142</v>
      </c>
      <c r="O586" s="29" t="s">
        <v>157</v>
      </c>
      <c r="P586" s="29" t="s">
        <v>151</v>
      </c>
      <c r="Q586" s="30" t="s">
        <v>187</v>
      </c>
      <c r="R586" s="73">
        <v>1510</v>
      </c>
      <c r="S586" s="31">
        <f>R586*AE1</f>
        <v>1887.5</v>
      </c>
      <c r="T586" s="31">
        <v>2999</v>
      </c>
      <c r="U586" s="32">
        <f t="shared" si="44"/>
        <v>0.37062354118039348</v>
      </c>
      <c r="V586" s="32">
        <f t="shared" si="45"/>
        <v>0.58887417218543048</v>
      </c>
      <c r="W586" s="55" t="s">
        <v>188</v>
      </c>
      <c r="X586" s="117" t="s">
        <v>192</v>
      </c>
      <c r="Y586" s="27" t="s">
        <v>153</v>
      </c>
      <c r="Z586" s="27" t="s">
        <v>1201</v>
      </c>
      <c r="AA586" s="49" t="s">
        <v>1202</v>
      </c>
      <c r="AB586" s="50" t="s">
        <v>1203</v>
      </c>
      <c r="AC586" s="51" t="s">
        <v>1204</v>
      </c>
      <c r="AD586" s="51"/>
    </row>
    <row r="587" spans="1:30" ht="17.25" x14ac:dyDescent="0.2">
      <c r="A587" s="58" t="s">
        <v>1356</v>
      </c>
      <c r="B587" s="20">
        <v>44812</v>
      </c>
      <c r="C587" s="21">
        <v>44812</v>
      </c>
      <c r="D587" s="71"/>
      <c r="E587" s="255" t="s">
        <v>1372</v>
      </c>
      <c r="F587" s="23" t="s">
        <v>80</v>
      </c>
      <c r="G587" s="56"/>
      <c r="H587" s="52"/>
      <c r="I587" s="52"/>
      <c r="J587" s="25"/>
      <c r="K587" s="25"/>
      <c r="L587" s="26" t="s">
        <v>194</v>
      </c>
      <c r="M587" s="29" t="s">
        <v>194</v>
      </c>
      <c r="N587" s="29" t="s">
        <v>142</v>
      </c>
      <c r="O587" s="29"/>
      <c r="P587" s="29"/>
      <c r="Q587" s="30"/>
      <c r="R587" s="73"/>
      <c r="S587" s="31"/>
      <c r="T587" s="31"/>
      <c r="U587" s="32"/>
      <c r="V587" s="32"/>
      <c r="W587" s="55" t="s">
        <v>195</v>
      </c>
      <c r="X587" s="55"/>
      <c r="Y587" s="27"/>
      <c r="Z587" s="27"/>
      <c r="AA587" s="49"/>
      <c r="AB587" s="50"/>
      <c r="AC587" s="51"/>
      <c r="AD587" s="51"/>
    </row>
    <row r="588" spans="1:30" ht="17.25" x14ac:dyDescent="0.2">
      <c r="A588" s="58" t="s">
        <v>1356</v>
      </c>
      <c r="B588" s="20">
        <v>44813</v>
      </c>
      <c r="C588" s="21">
        <v>44813</v>
      </c>
      <c r="D588" s="71"/>
      <c r="E588" s="255" t="s">
        <v>1225</v>
      </c>
      <c r="F588" s="23" t="s">
        <v>33</v>
      </c>
      <c r="G588" s="56"/>
      <c r="H588" s="52"/>
      <c r="I588" s="52"/>
      <c r="J588" s="25"/>
      <c r="K588" s="25"/>
      <c r="L588" s="26">
        <v>0.52083333333333337</v>
      </c>
      <c r="M588" s="29">
        <v>0.91666666666666663</v>
      </c>
      <c r="N588" s="29" t="s">
        <v>142</v>
      </c>
      <c r="O588" s="29"/>
      <c r="P588" s="29"/>
      <c r="Q588" s="30"/>
      <c r="R588" s="73"/>
      <c r="S588" s="31"/>
      <c r="T588" s="31"/>
      <c r="U588" s="32"/>
      <c r="V588" s="32"/>
      <c r="W588" s="55" t="s">
        <v>48</v>
      </c>
      <c r="X588" s="55"/>
      <c r="Y588" s="27" t="s">
        <v>29</v>
      </c>
      <c r="Z588" s="27" t="s">
        <v>1226</v>
      </c>
      <c r="AA588" s="49" t="s">
        <v>1227</v>
      </c>
      <c r="AB588" s="50" t="s">
        <v>1228</v>
      </c>
      <c r="AC588" s="50" t="s">
        <v>1229</v>
      </c>
      <c r="AD588" s="51" t="s">
        <v>1230</v>
      </c>
    </row>
    <row r="589" spans="1:30" x14ac:dyDescent="0.2">
      <c r="A589" s="58" t="s">
        <v>1356</v>
      </c>
      <c r="B589" s="20">
        <v>44813</v>
      </c>
      <c r="C589" s="21"/>
      <c r="D589" s="71" t="s">
        <v>1231</v>
      </c>
      <c r="E589" s="72" t="s">
        <v>1232</v>
      </c>
      <c r="F589" s="23"/>
      <c r="G589" s="56">
        <v>3.5</v>
      </c>
      <c r="H589" s="52">
        <v>10</v>
      </c>
      <c r="I589" s="52">
        <v>35</v>
      </c>
      <c r="J589" s="25"/>
      <c r="K589" s="25"/>
      <c r="L589" s="26"/>
      <c r="M589" s="29"/>
      <c r="N589" s="29" t="s">
        <v>142</v>
      </c>
      <c r="O589" s="29" t="s">
        <v>136</v>
      </c>
      <c r="P589" s="29" t="s">
        <v>151</v>
      </c>
      <c r="Q589" s="30" t="s">
        <v>56</v>
      </c>
      <c r="R589" s="73">
        <v>52</v>
      </c>
      <c r="S589" s="31">
        <f>R589*AE1</f>
        <v>65</v>
      </c>
      <c r="T589" s="31">
        <v>99</v>
      </c>
      <c r="U589" s="32">
        <f>((T589-S589)/T589)</f>
        <v>0.34343434343434343</v>
      </c>
      <c r="V589" s="32">
        <f>((T589-S589)/S589)</f>
        <v>0.52307692307692311</v>
      </c>
      <c r="W589" s="55" t="s">
        <v>159</v>
      </c>
      <c r="X589" s="117" t="s">
        <v>1233</v>
      </c>
      <c r="Y589" s="27" t="s">
        <v>153</v>
      </c>
      <c r="Z589" s="27" t="s">
        <v>1226</v>
      </c>
      <c r="AA589" s="49" t="s">
        <v>1227</v>
      </c>
      <c r="AB589" s="50" t="s">
        <v>1228</v>
      </c>
      <c r="AC589" s="50" t="s">
        <v>1229</v>
      </c>
      <c r="AD589" s="51" t="s">
        <v>1230</v>
      </c>
    </row>
    <row r="590" spans="1:30" x14ac:dyDescent="0.2">
      <c r="A590" s="58" t="s">
        <v>1356</v>
      </c>
      <c r="B590" s="20">
        <v>44813</v>
      </c>
      <c r="C590" s="21"/>
      <c r="D590" s="71" t="s">
        <v>1234</v>
      </c>
      <c r="E590" s="72" t="s">
        <v>1235</v>
      </c>
      <c r="F590" s="23"/>
      <c r="G590" s="56">
        <v>2.5</v>
      </c>
      <c r="H590" s="52">
        <v>25</v>
      </c>
      <c r="I590" s="52">
        <v>120</v>
      </c>
      <c r="J590" s="25"/>
      <c r="K590" s="25"/>
      <c r="L590" s="26"/>
      <c r="M590" s="29"/>
      <c r="N590" s="29" t="s">
        <v>142</v>
      </c>
      <c r="O590" s="29" t="s">
        <v>157</v>
      </c>
      <c r="P590" s="29" t="s">
        <v>151</v>
      </c>
      <c r="Q590" s="30" t="s">
        <v>480</v>
      </c>
      <c r="R590" s="73">
        <v>28</v>
      </c>
      <c r="S590" s="31">
        <f>R590*AE1</f>
        <v>35</v>
      </c>
      <c r="T590" s="31">
        <v>69</v>
      </c>
      <c r="U590" s="32">
        <f>((T590-S590)/T590)</f>
        <v>0.49275362318840582</v>
      </c>
      <c r="V590" s="32">
        <f>((T590-S590)/S590)</f>
        <v>0.97142857142857142</v>
      </c>
      <c r="W590" s="55" t="s">
        <v>159</v>
      </c>
      <c r="X590" s="117" t="s">
        <v>1236</v>
      </c>
      <c r="Y590" s="27" t="s">
        <v>153</v>
      </c>
      <c r="Z590" s="27" t="s">
        <v>1226</v>
      </c>
      <c r="AA590" s="49" t="s">
        <v>1227</v>
      </c>
      <c r="AB590" s="50" t="s">
        <v>1228</v>
      </c>
      <c r="AC590" s="50" t="s">
        <v>1229</v>
      </c>
      <c r="AD590" s="51" t="s">
        <v>1230</v>
      </c>
    </row>
    <row r="591" spans="1:30" x14ac:dyDescent="0.2">
      <c r="A591" s="58" t="s">
        <v>1356</v>
      </c>
      <c r="B591" s="20">
        <v>44813</v>
      </c>
      <c r="C591" s="21"/>
      <c r="D591" s="71" t="s">
        <v>1237</v>
      </c>
      <c r="E591" s="72" t="s">
        <v>1238</v>
      </c>
      <c r="F591" s="23"/>
      <c r="G591" s="56">
        <v>3</v>
      </c>
      <c r="H591" s="52">
        <v>1</v>
      </c>
      <c r="I591" s="52">
        <v>200</v>
      </c>
      <c r="J591" s="25"/>
      <c r="K591" s="25"/>
      <c r="L591" s="26"/>
      <c r="M591" s="29"/>
      <c r="N591" s="29" t="s">
        <v>142</v>
      </c>
      <c r="O591" s="29" t="s">
        <v>157</v>
      </c>
      <c r="P591" s="29" t="s">
        <v>158</v>
      </c>
      <c r="Q591" s="30" t="s">
        <v>1239</v>
      </c>
      <c r="R591" s="73">
        <v>46</v>
      </c>
      <c r="S591" s="31">
        <f>R591*AE1</f>
        <v>57.5</v>
      </c>
      <c r="T591" s="31">
        <v>89</v>
      </c>
      <c r="U591" s="32">
        <f>((T591-S591)/T591)</f>
        <v>0.3539325842696629</v>
      </c>
      <c r="V591" s="32">
        <f>((T591-S591)/S591)</f>
        <v>0.54782608695652169</v>
      </c>
      <c r="W591" s="55" t="s">
        <v>159</v>
      </c>
      <c r="X591" s="117" t="s">
        <v>1240</v>
      </c>
      <c r="Y591" s="27" t="s">
        <v>153</v>
      </c>
      <c r="Z591" s="27" t="s">
        <v>1226</v>
      </c>
      <c r="AA591" s="49" t="s">
        <v>1227</v>
      </c>
      <c r="AB591" s="50" t="s">
        <v>1228</v>
      </c>
      <c r="AC591" s="50" t="s">
        <v>1229</v>
      </c>
      <c r="AD591" s="51" t="s">
        <v>1230</v>
      </c>
    </row>
    <row r="592" spans="1:30" x14ac:dyDescent="0.2">
      <c r="A592" s="58" t="s">
        <v>1356</v>
      </c>
      <c r="B592" s="20">
        <v>44813</v>
      </c>
      <c r="C592" s="21"/>
      <c r="D592" s="71" t="s">
        <v>1241</v>
      </c>
      <c r="E592" s="72" t="s">
        <v>1242</v>
      </c>
      <c r="F592" s="23"/>
      <c r="G592" s="56">
        <v>2.5</v>
      </c>
      <c r="H592" s="52">
        <v>15</v>
      </c>
      <c r="I592" s="52">
        <v>39</v>
      </c>
      <c r="J592" s="25"/>
      <c r="K592" s="25"/>
      <c r="L592" s="26"/>
      <c r="M592" s="29"/>
      <c r="N592" s="29" t="s">
        <v>142</v>
      </c>
      <c r="O592" s="29" t="s">
        <v>136</v>
      </c>
      <c r="P592" s="29" t="s">
        <v>151</v>
      </c>
      <c r="Q592" s="30" t="s">
        <v>46</v>
      </c>
      <c r="R592" s="73">
        <v>50</v>
      </c>
      <c r="S592" s="31">
        <f>R592*AE1</f>
        <v>62.5</v>
      </c>
      <c r="T592" s="31">
        <v>89</v>
      </c>
      <c r="U592" s="32">
        <f>((T592-S592)/T592)</f>
        <v>0.29775280898876405</v>
      </c>
      <c r="V592" s="32">
        <f>((T592-S592)/S592)</f>
        <v>0.42399999999999999</v>
      </c>
      <c r="W592" s="55" t="s">
        <v>159</v>
      </c>
      <c r="X592" s="117" t="s">
        <v>1243</v>
      </c>
      <c r="Y592" s="27" t="s">
        <v>153</v>
      </c>
      <c r="Z592" s="27" t="s">
        <v>1226</v>
      </c>
      <c r="AA592" s="49" t="s">
        <v>1227</v>
      </c>
      <c r="AB592" s="50" t="s">
        <v>1228</v>
      </c>
      <c r="AC592" s="50" t="s">
        <v>1229</v>
      </c>
      <c r="AD592" s="51" t="s">
        <v>1230</v>
      </c>
    </row>
    <row r="593" spans="1:30" x14ac:dyDescent="0.2">
      <c r="A593" s="58" t="s">
        <v>1356</v>
      </c>
      <c r="B593" s="20">
        <v>44813</v>
      </c>
      <c r="C593" s="21"/>
      <c r="D593" s="71" t="s">
        <v>1244</v>
      </c>
      <c r="E593" s="72" t="s">
        <v>1245</v>
      </c>
      <c r="F593" s="23"/>
      <c r="G593" s="56">
        <v>3</v>
      </c>
      <c r="H593" s="52">
        <v>10</v>
      </c>
      <c r="I593" s="52">
        <v>120</v>
      </c>
      <c r="J593" s="25"/>
      <c r="K593" s="25"/>
      <c r="L593" s="26"/>
      <c r="M593" s="29"/>
      <c r="N593" s="29" t="s">
        <v>142</v>
      </c>
      <c r="O593" s="29" t="s">
        <v>157</v>
      </c>
      <c r="P593" s="29" t="s">
        <v>151</v>
      </c>
      <c r="Q593" s="30" t="s">
        <v>1246</v>
      </c>
      <c r="R593" s="73">
        <v>33</v>
      </c>
      <c r="S593" s="31">
        <f>R593*AE1</f>
        <v>41.25</v>
      </c>
      <c r="T593" s="31">
        <v>69</v>
      </c>
      <c r="U593" s="32">
        <f>((T593-S593)/T593)</f>
        <v>0.40217391304347827</v>
      </c>
      <c r="V593" s="32">
        <f>((T593-S593)/S593)</f>
        <v>0.67272727272727273</v>
      </c>
      <c r="W593" s="55" t="s">
        <v>159</v>
      </c>
      <c r="X593" s="117" t="s">
        <v>1373</v>
      </c>
      <c r="Y593" s="27" t="s">
        <v>153</v>
      </c>
      <c r="Z593" s="27" t="s">
        <v>1226</v>
      </c>
      <c r="AA593" s="49" t="s">
        <v>1227</v>
      </c>
      <c r="AB593" s="50" t="s">
        <v>1228</v>
      </c>
      <c r="AC593" s="50" t="s">
        <v>1229</v>
      </c>
      <c r="AD593" s="51" t="s">
        <v>1230</v>
      </c>
    </row>
    <row r="594" spans="1:30" ht="17.25" x14ac:dyDescent="0.2">
      <c r="A594" s="58" t="s">
        <v>1356</v>
      </c>
      <c r="B594" s="20">
        <v>44814</v>
      </c>
      <c r="C594" s="21">
        <v>44814</v>
      </c>
      <c r="D594" s="71"/>
      <c r="E594" s="255" t="s">
        <v>1374</v>
      </c>
      <c r="F594" s="23" t="s">
        <v>33</v>
      </c>
      <c r="G594" s="56"/>
      <c r="H594" s="52"/>
      <c r="I594" s="52"/>
      <c r="J594" s="25"/>
      <c r="K594" s="25"/>
      <c r="L594" s="26">
        <v>0.5</v>
      </c>
      <c r="M594" s="29">
        <v>0.91666666666666663</v>
      </c>
      <c r="N594" s="29" t="s">
        <v>142</v>
      </c>
      <c r="O594" s="29"/>
      <c r="P594" s="29"/>
      <c r="Q594" s="30"/>
      <c r="R594" s="73"/>
      <c r="S594" s="31"/>
      <c r="T594" s="31"/>
      <c r="U594" s="32"/>
      <c r="V594" s="32"/>
      <c r="W594" s="55" t="s">
        <v>48</v>
      </c>
      <c r="X594" s="55"/>
      <c r="Y594" s="27" t="s">
        <v>29</v>
      </c>
      <c r="Z594" s="27" t="s">
        <v>1226</v>
      </c>
      <c r="AA594" s="49" t="s">
        <v>1227</v>
      </c>
      <c r="AB594" s="50" t="s">
        <v>1228</v>
      </c>
      <c r="AC594" s="50" t="s">
        <v>1229</v>
      </c>
      <c r="AD594" s="51" t="s">
        <v>1230</v>
      </c>
    </row>
    <row r="595" spans="1:30" x14ac:dyDescent="0.2">
      <c r="A595" s="58" t="s">
        <v>1356</v>
      </c>
      <c r="B595" s="20">
        <v>44814</v>
      </c>
      <c r="C595" s="21"/>
      <c r="D595" s="71" t="s">
        <v>1375</v>
      </c>
      <c r="E595" s="72" t="s">
        <v>1376</v>
      </c>
      <c r="F595" s="23"/>
      <c r="G595" s="56">
        <v>5</v>
      </c>
      <c r="H595" s="52">
        <v>15</v>
      </c>
      <c r="I595" s="52">
        <v>160</v>
      </c>
      <c r="J595" s="25"/>
      <c r="K595" s="25"/>
      <c r="L595" s="26"/>
      <c r="M595" s="29"/>
      <c r="N595" s="29" t="s">
        <v>142</v>
      </c>
      <c r="O595" s="29" t="s">
        <v>157</v>
      </c>
      <c r="P595" s="29" t="s">
        <v>151</v>
      </c>
      <c r="Q595" s="30" t="s">
        <v>46</v>
      </c>
      <c r="R595" s="73">
        <v>80</v>
      </c>
      <c r="S595" s="31">
        <f>R595*AE1</f>
        <v>100</v>
      </c>
      <c r="T595" s="31">
        <v>149</v>
      </c>
      <c r="U595" s="32">
        <f>((T595-S595)/T595)</f>
        <v>0.32885906040268459</v>
      </c>
      <c r="V595" s="32">
        <f>((T595-S595)/S595)</f>
        <v>0.49</v>
      </c>
      <c r="W595" s="55" t="s">
        <v>159</v>
      </c>
      <c r="X595" s="117" t="s">
        <v>1377</v>
      </c>
      <c r="Y595" s="27" t="s">
        <v>153</v>
      </c>
      <c r="Z595" s="27" t="s">
        <v>1226</v>
      </c>
      <c r="AA595" s="49" t="s">
        <v>1227</v>
      </c>
      <c r="AB595" s="50" t="s">
        <v>1228</v>
      </c>
      <c r="AC595" s="50" t="s">
        <v>1229</v>
      </c>
      <c r="AD595" s="51" t="s">
        <v>1230</v>
      </c>
    </row>
    <row r="596" spans="1:30" x14ac:dyDescent="0.2">
      <c r="A596" s="58" t="s">
        <v>1356</v>
      </c>
      <c r="B596" s="20">
        <v>44814</v>
      </c>
      <c r="C596" s="21"/>
      <c r="D596" s="71" t="s">
        <v>1378</v>
      </c>
      <c r="E596" s="72" t="s">
        <v>1379</v>
      </c>
      <c r="F596" s="23"/>
      <c r="G596" s="56">
        <v>3.5</v>
      </c>
      <c r="H596" s="52">
        <v>15</v>
      </c>
      <c r="I596" s="52">
        <v>35</v>
      </c>
      <c r="J596" s="25"/>
      <c r="K596" s="25"/>
      <c r="L596" s="26"/>
      <c r="M596" s="29"/>
      <c r="N596" s="29" t="s">
        <v>142</v>
      </c>
      <c r="O596" s="29" t="s">
        <v>136</v>
      </c>
      <c r="P596" s="29" t="s">
        <v>151</v>
      </c>
      <c r="Q596" s="30" t="s">
        <v>46</v>
      </c>
      <c r="R596" s="73">
        <v>75</v>
      </c>
      <c r="S596" s="31">
        <f>R596*AE1</f>
        <v>93.75</v>
      </c>
      <c r="T596" s="31">
        <v>139</v>
      </c>
      <c r="U596" s="32">
        <f>((T596-S596)/T596)</f>
        <v>0.32553956834532372</v>
      </c>
      <c r="V596" s="32">
        <f>((T596-S596)/S596)</f>
        <v>0.48266666666666669</v>
      </c>
      <c r="W596" s="55" t="s">
        <v>159</v>
      </c>
      <c r="X596" s="117" t="s">
        <v>1380</v>
      </c>
      <c r="Y596" s="27" t="s">
        <v>153</v>
      </c>
      <c r="Z596" s="27" t="s">
        <v>1226</v>
      </c>
      <c r="AA596" s="49" t="s">
        <v>1227</v>
      </c>
      <c r="AB596" s="50" t="s">
        <v>1228</v>
      </c>
      <c r="AC596" s="50" t="s">
        <v>1229</v>
      </c>
      <c r="AD596" s="51" t="s">
        <v>1230</v>
      </c>
    </row>
    <row r="597" spans="1:30" x14ac:dyDescent="0.2">
      <c r="A597" s="58" t="s">
        <v>1356</v>
      </c>
      <c r="B597" s="20">
        <v>44814</v>
      </c>
      <c r="C597" s="21"/>
      <c r="D597" s="71" t="s">
        <v>1381</v>
      </c>
      <c r="E597" s="72" t="s">
        <v>1382</v>
      </c>
      <c r="F597" s="23"/>
      <c r="G597" s="56">
        <v>4</v>
      </c>
      <c r="H597" s="52">
        <v>15</v>
      </c>
      <c r="I597" s="52">
        <v>160</v>
      </c>
      <c r="J597" s="25"/>
      <c r="K597" s="25"/>
      <c r="L597" s="26"/>
      <c r="M597" s="29"/>
      <c r="N597" s="29" t="s">
        <v>142</v>
      </c>
      <c r="O597" s="29" t="s">
        <v>157</v>
      </c>
      <c r="P597" s="29" t="s">
        <v>151</v>
      </c>
      <c r="Q597" s="30" t="s">
        <v>46</v>
      </c>
      <c r="R597" s="73">
        <v>76</v>
      </c>
      <c r="S597" s="31">
        <f>R597*AE1</f>
        <v>95</v>
      </c>
      <c r="T597" s="31">
        <v>139</v>
      </c>
      <c r="U597" s="32">
        <f>((T597-S597)/T597)</f>
        <v>0.31654676258992803</v>
      </c>
      <c r="V597" s="32">
        <f>((T597-S597)/S597)</f>
        <v>0.4631578947368421</v>
      </c>
      <c r="W597" s="55" t="s">
        <v>159</v>
      </c>
      <c r="X597" s="117" t="s">
        <v>1383</v>
      </c>
      <c r="Y597" s="27" t="s">
        <v>153</v>
      </c>
      <c r="Z597" s="27" t="s">
        <v>1226</v>
      </c>
      <c r="AA597" s="49" t="s">
        <v>1227</v>
      </c>
      <c r="AB597" s="50" t="s">
        <v>1228</v>
      </c>
      <c r="AC597" s="50" t="s">
        <v>1229</v>
      </c>
      <c r="AD597" s="51" t="s">
        <v>1230</v>
      </c>
    </row>
    <row r="598" spans="1:30" x14ac:dyDescent="0.2">
      <c r="A598" s="58" t="s">
        <v>1356</v>
      </c>
      <c r="B598" s="20">
        <v>44814</v>
      </c>
      <c r="C598" s="21"/>
      <c r="D598" s="71" t="s">
        <v>1384</v>
      </c>
      <c r="E598" s="72" t="s">
        <v>1385</v>
      </c>
      <c r="F598" s="23"/>
      <c r="G598" s="56">
        <v>3.5</v>
      </c>
      <c r="H598" s="52">
        <v>15</v>
      </c>
      <c r="I598" s="52">
        <v>35</v>
      </c>
      <c r="J598" s="25"/>
      <c r="K598" s="25"/>
      <c r="L598" s="26"/>
      <c r="M598" s="29"/>
      <c r="N598" s="29" t="s">
        <v>142</v>
      </c>
      <c r="O598" s="29" t="s">
        <v>136</v>
      </c>
      <c r="P598" s="29" t="s">
        <v>151</v>
      </c>
      <c r="Q598" s="30" t="s">
        <v>46</v>
      </c>
      <c r="R598" s="73">
        <v>79</v>
      </c>
      <c r="S598" s="31">
        <f>R598*AE1</f>
        <v>98.75</v>
      </c>
      <c r="T598" s="31">
        <v>149</v>
      </c>
      <c r="U598" s="32">
        <f>((T598-S598)/T598)</f>
        <v>0.33724832214765099</v>
      </c>
      <c r="V598" s="32">
        <f>((T598-S598)/S598)</f>
        <v>0.50886075949367093</v>
      </c>
      <c r="W598" s="55" t="s">
        <v>159</v>
      </c>
      <c r="X598" s="117" t="s">
        <v>1386</v>
      </c>
      <c r="Y598" s="27" t="s">
        <v>153</v>
      </c>
      <c r="Z598" s="27" t="s">
        <v>1226</v>
      </c>
      <c r="AA598" s="49" t="s">
        <v>1227</v>
      </c>
      <c r="AB598" s="50" t="s">
        <v>1228</v>
      </c>
      <c r="AC598" s="50" t="s">
        <v>1229</v>
      </c>
      <c r="AD598" s="51" t="s">
        <v>1230</v>
      </c>
    </row>
    <row r="599" spans="1:30" ht="17.25" x14ac:dyDescent="0.2">
      <c r="A599" s="58" t="s">
        <v>1356</v>
      </c>
      <c r="B599" s="20">
        <v>44815</v>
      </c>
      <c r="C599" s="21">
        <v>44815</v>
      </c>
      <c r="D599" s="71"/>
      <c r="E599" s="255" t="s">
        <v>1248</v>
      </c>
      <c r="F599" s="23" t="s">
        <v>33</v>
      </c>
      <c r="G599" s="56"/>
      <c r="H599" s="52"/>
      <c r="I599" s="52"/>
      <c r="J599" s="25"/>
      <c r="K599" s="25"/>
      <c r="L599" s="26">
        <v>0.33333333333333331</v>
      </c>
      <c r="M599" s="29">
        <v>0.95833333333333337</v>
      </c>
      <c r="N599" s="29" t="s">
        <v>142</v>
      </c>
      <c r="O599" s="29"/>
      <c r="P599" s="29"/>
      <c r="Q599" s="30"/>
      <c r="R599" s="73"/>
      <c r="S599" s="31"/>
      <c r="T599" s="31"/>
      <c r="U599" s="32"/>
      <c r="V599" s="32"/>
      <c r="W599" s="55" t="s">
        <v>48</v>
      </c>
      <c r="X599" s="55"/>
      <c r="Y599" s="27" t="s">
        <v>29</v>
      </c>
      <c r="Z599" s="27" t="s">
        <v>1226</v>
      </c>
      <c r="AA599" s="49" t="s">
        <v>1227</v>
      </c>
      <c r="AB599" s="50" t="s">
        <v>1228</v>
      </c>
      <c r="AC599" s="50" t="s">
        <v>1229</v>
      </c>
      <c r="AD599" s="51" t="s">
        <v>1230</v>
      </c>
    </row>
    <row r="600" spans="1:30" x14ac:dyDescent="0.2">
      <c r="A600" s="58" t="s">
        <v>1356</v>
      </c>
      <c r="B600" s="20">
        <v>44815</v>
      </c>
      <c r="C600" s="21"/>
      <c r="D600" s="71" t="s">
        <v>1249</v>
      </c>
      <c r="E600" s="72" t="s">
        <v>1250</v>
      </c>
      <c r="F600" s="23"/>
      <c r="G600" s="56">
        <v>4</v>
      </c>
      <c r="H600" s="52">
        <v>8</v>
      </c>
      <c r="I600" s="52">
        <v>15</v>
      </c>
      <c r="J600" s="25"/>
      <c r="K600" s="25"/>
      <c r="L600" s="26"/>
      <c r="M600" s="29"/>
      <c r="N600" s="29" t="s">
        <v>142</v>
      </c>
      <c r="O600" s="29" t="s">
        <v>136</v>
      </c>
      <c r="P600" s="29" t="s">
        <v>180</v>
      </c>
      <c r="Q600" s="30" t="s">
        <v>1251</v>
      </c>
      <c r="R600" s="73">
        <v>39</v>
      </c>
      <c r="S600" s="31">
        <f>R600*AE1</f>
        <v>48.75</v>
      </c>
      <c r="T600" s="31">
        <v>79</v>
      </c>
      <c r="U600" s="32">
        <f>((T600-S600)/T600)</f>
        <v>0.38291139240506328</v>
      </c>
      <c r="V600" s="32">
        <f>((T600-S600)/S600)</f>
        <v>0.62051282051282053</v>
      </c>
      <c r="W600" s="55" t="s">
        <v>159</v>
      </c>
      <c r="X600" s="117" t="s">
        <v>1252</v>
      </c>
      <c r="Y600" s="27" t="s">
        <v>153</v>
      </c>
      <c r="Z600" s="27" t="s">
        <v>1226</v>
      </c>
      <c r="AA600" s="49" t="s">
        <v>1227</v>
      </c>
      <c r="AB600" s="50" t="s">
        <v>1228</v>
      </c>
      <c r="AC600" s="50" t="s">
        <v>1229</v>
      </c>
      <c r="AD600" s="51" t="s">
        <v>1230</v>
      </c>
    </row>
    <row r="601" spans="1:30" x14ac:dyDescent="0.2">
      <c r="A601" s="58" t="s">
        <v>1356</v>
      </c>
      <c r="B601" s="20">
        <v>44815</v>
      </c>
      <c r="C601" s="21"/>
      <c r="D601" s="71" t="s">
        <v>1253</v>
      </c>
      <c r="E601" s="72" t="s">
        <v>1254</v>
      </c>
      <c r="F601" s="23"/>
      <c r="G601" s="56">
        <v>4</v>
      </c>
      <c r="H601" s="52">
        <v>15</v>
      </c>
      <c r="I601" s="52">
        <v>40</v>
      </c>
      <c r="J601" s="25"/>
      <c r="K601" s="25"/>
      <c r="L601" s="26"/>
      <c r="M601" s="29"/>
      <c r="N601" s="29" t="s">
        <v>142</v>
      </c>
      <c r="O601" s="29" t="s">
        <v>136</v>
      </c>
      <c r="P601" s="29" t="s">
        <v>151</v>
      </c>
      <c r="Q601" s="30" t="s">
        <v>46</v>
      </c>
      <c r="R601" s="73">
        <v>52.7</v>
      </c>
      <c r="S601" s="31">
        <f>R601*AE1</f>
        <v>65.875</v>
      </c>
      <c r="T601" s="31">
        <v>99</v>
      </c>
      <c r="U601" s="32">
        <f>((T601-S601)/T601)</f>
        <v>0.33459595959595961</v>
      </c>
      <c r="V601" s="32">
        <f>((T601-S601)/S601)</f>
        <v>0.50284629981024664</v>
      </c>
      <c r="W601" s="55" t="s">
        <v>159</v>
      </c>
      <c r="X601" s="117" t="s">
        <v>1255</v>
      </c>
      <c r="Y601" s="27" t="s">
        <v>153</v>
      </c>
      <c r="Z601" s="27" t="s">
        <v>1226</v>
      </c>
      <c r="AA601" s="49" t="s">
        <v>1227</v>
      </c>
      <c r="AB601" s="50" t="s">
        <v>1228</v>
      </c>
      <c r="AC601" s="50" t="s">
        <v>1229</v>
      </c>
      <c r="AD601" s="51" t="s">
        <v>1230</v>
      </c>
    </row>
    <row r="602" spans="1:30" x14ac:dyDescent="0.2">
      <c r="A602" s="58" t="s">
        <v>1356</v>
      </c>
      <c r="B602" s="20">
        <v>44815</v>
      </c>
      <c r="C602" s="21"/>
      <c r="D602" s="71" t="s">
        <v>1256</v>
      </c>
      <c r="E602" s="72" t="s">
        <v>1257</v>
      </c>
      <c r="F602" s="23"/>
      <c r="G602" s="56">
        <v>3</v>
      </c>
      <c r="H602" s="52">
        <v>10</v>
      </c>
      <c r="I602" s="52">
        <v>88</v>
      </c>
      <c r="J602" s="25"/>
      <c r="K602" s="25"/>
      <c r="L602" s="26"/>
      <c r="M602" s="29"/>
      <c r="N602" s="29" t="s">
        <v>142</v>
      </c>
      <c r="O602" s="29" t="s">
        <v>136</v>
      </c>
      <c r="P602" s="29" t="s">
        <v>151</v>
      </c>
      <c r="Q602" s="30" t="s">
        <v>56</v>
      </c>
      <c r="R602" s="73">
        <v>46</v>
      </c>
      <c r="S602" s="31">
        <f>R602*AE1</f>
        <v>57.5</v>
      </c>
      <c r="T602" s="31">
        <v>89</v>
      </c>
      <c r="U602" s="32">
        <f>((T602-S602)/T602)</f>
        <v>0.3539325842696629</v>
      </c>
      <c r="V602" s="32">
        <f>((T602-S602)/S602)</f>
        <v>0.54782608695652169</v>
      </c>
      <c r="W602" s="55" t="s">
        <v>159</v>
      </c>
      <c r="X602" s="117" t="s">
        <v>1258</v>
      </c>
      <c r="Y602" s="27" t="s">
        <v>153</v>
      </c>
      <c r="Z602" s="27" t="s">
        <v>1226</v>
      </c>
      <c r="AA602" s="49" t="s">
        <v>1227</v>
      </c>
      <c r="AB602" s="50" t="s">
        <v>1228</v>
      </c>
      <c r="AC602" s="50" t="s">
        <v>1229</v>
      </c>
      <c r="AD602" s="51" t="s">
        <v>1230</v>
      </c>
    </row>
    <row r="603" spans="1:30" x14ac:dyDescent="0.2">
      <c r="A603" s="58" t="s">
        <v>1356</v>
      </c>
      <c r="B603" s="20">
        <v>44815</v>
      </c>
      <c r="C603" s="21"/>
      <c r="D603" s="71" t="s">
        <v>1259</v>
      </c>
      <c r="E603" s="72" t="s">
        <v>1260</v>
      </c>
      <c r="F603" s="23"/>
      <c r="G603" s="56">
        <v>2</v>
      </c>
      <c r="H603" s="52">
        <v>16</v>
      </c>
      <c r="I603" s="52">
        <v>18</v>
      </c>
      <c r="J603" s="25"/>
      <c r="K603" s="25"/>
      <c r="L603" s="26"/>
      <c r="M603" s="29"/>
      <c r="N603" s="29" t="s">
        <v>142</v>
      </c>
      <c r="O603" s="29" t="s">
        <v>136</v>
      </c>
      <c r="P603" s="29" t="s">
        <v>151</v>
      </c>
      <c r="Q603" s="30" t="s">
        <v>1261</v>
      </c>
      <c r="R603" s="73">
        <v>42</v>
      </c>
      <c r="S603" s="31">
        <f>R603*AE1</f>
        <v>52.5</v>
      </c>
      <c r="T603" s="31">
        <v>79</v>
      </c>
      <c r="U603" s="32">
        <f>((T603-S603)/T603)</f>
        <v>0.33544303797468356</v>
      </c>
      <c r="V603" s="32">
        <f>((T603-S603)/S603)</f>
        <v>0.50476190476190474</v>
      </c>
      <c r="W603" s="55" t="s">
        <v>159</v>
      </c>
      <c r="X603" s="117" t="s">
        <v>1262</v>
      </c>
      <c r="Y603" s="27" t="s">
        <v>153</v>
      </c>
      <c r="Z603" s="27" t="s">
        <v>1226</v>
      </c>
      <c r="AA603" s="49" t="s">
        <v>1227</v>
      </c>
      <c r="AB603" s="50" t="s">
        <v>1228</v>
      </c>
      <c r="AC603" s="50" t="s">
        <v>1229</v>
      </c>
      <c r="AD603" s="51" t="s">
        <v>1230</v>
      </c>
    </row>
    <row r="604" spans="1:30" x14ac:dyDescent="0.2">
      <c r="A604" s="58" t="s">
        <v>1356</v>
      </c>
      <c r="B604" s="20">
        <v>44815</v>
      </c>
      <c r="C604" s="21"/>
      <c r="D604" s="71" t="s">
        <v>1263</v>
      </c>
      <c r="E604" s="72" t="s">
        <v>1264</v>
      </c>
      <c r="F604" s="23"/>
      <c r="G604" s="56">
        <v>4</v>
      </c>
      <c r="H604" s="52">
        <v>10</v>
      </c>
      <c r="I604" s="52">
        <v>160</v>
      </c>
      <c r="J604" s="25"/>
      <c r="K604" s="25"/>
      <c r="L604" s="26"/>
      <c r="M604" s="29"/>
      <c r="N604" s="29" t="s">
        <v>142</v>
      </c>
      <c r="O604" s="29" t="s">
        <v>157</v>
      </c>
      <c r="P604" s="29" t="s">
        <v>151</v>
      </c>
      <c r="Q604" s="30" t="s">
        <v>56</v>
      </c>
      <c r="R604" s="73">
        <v>48.5</v>
      </c>
      <c r="S604" s="31">
        <f>R604*AE1</f>
        <v>60.625</v>
      </c>
      <c r="T604" s="31">
        <v>89</v>
      </c>
      <c r="U604" s="32">
        <f>((T604-S604)/T604)</f>
        <v>0.3188202247191011</v>
      </c>
      <c r="V604" s="32">
        <f>((T604-S604)/S604)</f>
        <v>0.46804123711340206</v>
      </c>
      <c r="W604" s="55" t="s">
        <v>159</v>
      </c>
      <c r="X604" s="117" t="s">
        <v>1265</v>
      </c>
      <c r="Y604" s="27" t="s">
        <v>153</v>
      </c>
      <c r="Z604" s="27" t="s">
        <v>1226</v>
      </c>
      <c r="AA604" s="49" t="s">
        <v>1227</v>
      </c>
      <c r="AB604" s="50" t="s">
        <v>1228</v>
      </c>
      <c r="AC604" s="50" t="s">
        <v>1229</v>
      </c>
      <c r="AD604" s="51" t="s">
        <v>1230</v>
      </c>
    </row>
    <row r="605" spans="1:30" ht="17.25" x14ac:dyDescent="0.2">
      <c r="A605" s="58" t="s">
        <v>1356</v>
      </c>
      <c r="B605" s="20">
        <v>44816</v>
      </c>
      <c r="C605" s="21">
        <v>44816</v>
      </c>
      <c r="D605" s="71"/>
      <c r="E605" s="255" t="s">
        <v>1266</v>
      </c>
      <c r="F605" s="23" t="s">
        <v>33</v>
      </c>
      <c r="G605" s="56"/>
      <c r="H605" s="52"/>
      <c r="I605" s="52"/>
      <c r="J605" s="25"/>
      <c r="K605" s="25"/>
      <c r="L605" s="26">
        <v>0.375</v>
      </c>
      <c r="M605" s="29">
        <v>0.75</v>
      </c>
      <c r="N605" s="29" t="s">
        <v>142</v>
      </c>
      <c r="O605" s="29"/>
      <c r="P605" s="29"/>
      <c r="Q605" s="30"/>
      <c r="R605" s="73"/>
      <c r="S605" s="31"/>
      <c r="T605" s="31"/>
      <c r="U605" s="32"/>
      <c r="V605" s="32"/>
      <c r="W605" s="55" t="s">
        <v>48</v>
      </c>
      <c r="X605" s="55"/>
      <c r="Y605" s="27" t="s">
        <v>29</v>
      </c>
      <c r="Z605" s="27" t="s">
        <v>1267</v>
      </c>
      <c r="AA605" s="49" t="s">
        <v>1268</v>
      </c>
      <c r="AB605" s="50" t="s">
        <v>1269</v>
      </c>
      <c r="AC605" s="51"/>
      <c r="AD605" s="51" t="s">
        <v>1270</v>
      </c>
    </row>
    <row r="606" spans="1:30" x14ac:dyDescent="0.2">
      <c r="A606" s="58" t="s">
        <v>1356</v>
      </c>
      <c r="B606" s="20">
        <v>44816</v>
      </c>
      <c r="C606" s="21"/>
      <c r="D606" s="71" t="s">
        <v>1271</v>
      </c>
      <c r="E606" s="72" t="s">
        <v>1272</v>
      </c>
      <c r="F606" s="23"/>
      <c r="G606" s="56">
        <v>3</v>
      </c>
      <c r="H606" s="52">
        <v>10</v>
      </c>
      <c r="I606" s="52">
        <v>50</v>
      </c>
      <c r="J606" s="258">
        <v>0.5625</v>
      </c>
      <c r="K606" s="258">
        <v>0.6875</v>
      </c>
      <c r="L606" s="26"/>
      <c r="M606" s="29"/>
      <c r="N606" s="29" t="s">
        <v>142</v>
      </c>
      <c r="O606" s="29" t="s">
        <v>157</v>
      </c>
      <c r="P606" s="29" t="s">
        <v>151</v>
      </c>
      <c r="Q606" s="30" t="s">
        <v>56</v>
      </c>
      <c r="R606" s="73">
        <f>96+25</f>
        <v>121</v>
      </c>
      <c r="S606" s="31">
        <f>R606*AE1</f>
        <v>151.25</v>
      </c>
      <c r="T606" s="31">
        <v>219</v>
      </c>
      <c r="U606" s="32">
        <f>((T606-S606)/T606)</f>
        <v>0.3093607305936073</v>
      </c>
      <c r="V606" s="32">
        <f>((T606-S606)/S606)</f>
        <v>0.44793388429752068</v>
      </c>
      <c r="W606" s="55" t="s">
        <v>159</v>
      </c>
      <c r="X606" s="117" t="s">
        <v>1273</v>
      </c>
      <c r="Y606" s="27" t="s">
        <v>153</v>
      </c>
      <c r="Z606" s="27" t="s">
        <v>1267</v>
      </c>
      <c r="AA606" s="49" t="s">
        <v>1268</v>
      </c>
      <c r="AB606" s="50" t="s">
        <v>1269</v>
      </c>
      <c r="AC606" s="51"/>
      <c r="AD606" s="51" t="s">
        <v>1270</v>
      </c>
    </row>
    <row r="607" spans="1:30" x14ac:dyDescent="0.2">
      <c r="A607" s="58" t="s">
        <v>1356</v>
      </c>
      <c r="B607" s="20">
        <v>44816</v>
      </c>
      <c r="C607" s="21"/>
      <c r="D607" s="71" t="s">
        <v>1274</v>
      </c>
      <c r="E607" s="72" t="s">
        <v>1275</v>
      </c>
      <c r="F607" s="23"/>
      <c r="G607" s="56">
        <v>2.5</v>
      </c>
      <c r="H607" s="52">
        <v>10</v>
      </c>
      <c r="I607" s="52">
        <v>160</v>
      </c>
      <c r="J607" s="258">
        <v>0.39583333333333331</v>
      </c>
      <c r="K607" s="258">
        <v>0.5</v>
      </c>
      <c r="L607" s="26"/>
      <c r="M607" s="29"/>
      <c r="N607" s="29" t="s">
        <v>142</v>
      </c>
      <c r="O607" s="29" t="s">
        <v>157</v>
      </c>
      <c r="P607" s="29" t="s">
        <v>158</v>
      </c>
      <c r="Q607" s="30" t="s">
        <v>56</v>
      </c>
      <c r="R607" s="73">
        <v>74</v>
      </c>
      <c r="S607" s="31">
        <f>R607*AE1</f>
        <v>92.5</v>
      </c>
      <c r="T607" s="31">
        <v>139</v>
      </c>
      <c r="U607" s="32">
        <f>((T607-S607)/T607)</f>
        <v>0.3345323741007194</v>
      </c>
      <c r="V607" s="32">
        <f>((T607-S607)/S607)</f>
        <v>0.50270270270270268</v>
      </c>
      <c r="W607" s="55" t="s">
        <v>159</v>
      </c>
      <c r="X607" s="117" t="s">
        <v>1276</v>
      </c>
      <c r="Y607" s="27" t="s">
        <v>153</v>
      </c>
      <c r="Z607" s="27" t="s">
        <v>1267</v>
      </c>
      <c r="AA607" s="49" t="s">
        <v>1268</v>
      </c>
      <c r="AB607" s="50" t="s">
        <v>1269</v>
      </c>
      <c r="AC607" s="51"/>
      <c r="AD607" s="51" t="s">
        <v>1270</v>
      </c>
    </row>
    <row r="608" spans="1:30" x14ac:dyDescent="0.2">
      <c r="A608" s="58" t="s">
        <v>1356</v>
      </c>
      <c r="B608" s="20">
        <v>44816</v>
      </c>
      <c r="C608" s="21"/>
      <c r="D608" s="71" t="s">
        <v>1277</v>
      </c>
      <c r="E608" s="72" t="s">
        <v>1278</v>
      </c>
      <c r="F608" s="23"/>
      <c r="G608" s="56">
        <v>3.5</v>
      </c>
      <c r="H608" s="52">
        <v>10</v>
      </c>
      <c r="I608" s="52">
        <v>30</v>
      </c>
      <c r="J608" s="258">
        <v>0.55208333333333337</v>
      </c>
      <c r="K608" s="258">
        <v>0.69791666666666663</v>
      </c>
      <c r="L608" s="26"/>
      <c r="M608" s="29"/>
      <c r="N608" s="29" t="s">
        <v>142</v>
      </c>
      <c r="O608" s="29" t="s">
        <v>136</v>
      </c>
      <c r="P608" s="29" t="s">
        <v>180</v>
      </c>
      <c r="Q608" s="30" t="s">
        <v>56</v>
      </c>
      <c r="R608" s="73">
        <v>125</v>
      </c>
      <c r="S608" s="31">
        <f>R608*AE1</f>
        <v>156.25</v>
      </c>
      <c r="T608" s="31">
        <v>229</v>
      </c>
      <c r="U608" s="32">
        <f>((T608-S608)/T608)</f>
        <v>0.31768558951965065</v>
      </c>
      <c r="V608" s="32">
        <f>((T608-S608)/S608)</f>
        <v>0.46560000000000001</v>
      </c>
      <c r="W608" s="55" t="s">
        <v>159</v>
      </c>
      <c r="X608" s="117" t="s">
        <v>1279</v>
      </c>
      <c r="Y608" s="27" t="s">
        <v>153</v>
      </c>
      <c r="Z608" s="27" t="s">
        <v>1267</v>
      </c>
      <c r="AA608" s="49" t="s">
        <v>1268</v>
      </c>
      <c r="AB608" s="50" t="s">
        <v>1269</v>
      </c>
      <c r="AC608" s="51"/>
      <c r="AD608" s="51" t="s">
        <v>1270</v>
      </c>
    </row>
    <row r="609" spans="1:30" ht="17.25" x14ac:dyDescent="0.2">
      <c r="A609" s="58" t="s">
        <v>1356</v>
      </c>
      <c r="B609" s="20">
        <v>44817</v>
      </c>
      <c r="C609" s="21">
        <v>44817</v>
      </c>
      <c r="D609" s="71"/>
      <c r="E609" s="255" t="s">
        <v>1280</v>
      </c>
      <c r="F609" s="23" t="s">
        <v>33</v>
      </c>
      <c r="G609" s="56"/>
      <c r="H609" s="52"/>
      <c r="I609" s="52"/>
      <c r="J609" s="25"/>
      <c r="K609" s="25"/>
      <c r="L609" s="26">
        <v>0.33333333333333331</v>
      </c>
      <c r="M609" s="29">
        <v>0.75</v>
      </c>
      <c r="N609" s="29" t="s">
        <v>142</v>
      </c>
      <c r="O609" s="29"/>
      <c r="P609" s="29"/>
      <c r="Q609" s="30"/>
      <c r="R609" s="73"/>
      <c r="S609" s="31"/>
      <c r="T609" s="31"/>
      <c r="U609" s="32"/>
      <c r="V609" s="32"/>
      <c r="W609" s="55" t="s">
        <v>48</v>
      </c>
      <c r="X609" s="55"/>
      <c r="Y609" s="27" t="s">
        <v>29</v>
      </c>
      <c r="Z609" s="27" t="s">
        <v>1267</v>
      </c>
      <c r="AA609" s="49" t="s">
        <v>1268</v>
      </c>
      <c r="AB609" s="50" t="s">
        <v>1269</v>
      </c>
      <c r="AC609" s="51"/>
      <c r="AD609" s="51" t="s">
        <v>1270</v>
      </c>
    </row>
    <row r="610" spans="1:30" x14ac:dyDescent="0.2">
      <c r="A610" s="58" t="s">
        <v>1356</v>
      </c>
      <c r="B610" s="20">
        <v>44817</v>
      </c>
      <c r="C610" s="21"/>
      <c r="D610" s="71" t="s">
        <v>1281</v>
      </c>
      <c r="E610" s="72" t="s">
        <v>1282</v>
      </c>
      <c r="F610" s="23"/>
      <c r="G610" s="56">
        <v>4</v>
      </c>
      <c r="H610" s="52">
        <v>10</v>
      </c>
      <c r="I610" s="52">
        <v>25</v>
      </c>
      <c r="J610" s="258">
        <v>0.54166666666666663</v>
      </c>
      <c r="K610" s="258">
        <v>0.70833333333333337</v>
      </c>
      <c r="L610" s="26"/>
      <c r="M610" s="29"/>
      <c r="N610" s="29" t="s">
        <v>142</v>
      </c>
      <c r="O610" s="29" t="s">
        <v>136</v>
      </c>
      <c r="P610" s="29" t="s">
        <v>151</v>
      </c>
      <c r="Q610" s="30" t="s">
        <v>56</v>
      </c>
      <c r="R610" s="73">
        <v>105</v>
      </c>
      <c r="S610" s="31">
        <f>R610*AE1</f>
        <v>131.25</v>
      </c>
      <c r="T610" s="31">
        <v>189</v>
      </c>
      <c r="U610" s="32">
        <f t="shared" ref="U610:U616" si="46">((T610-S610)/T610)</f>
        <v>0.30555555555555558</v>
      </c>
      <c r="V610" s="32">
        <f t="shared" ref="V610:V616" si="47">((T610-S610)/S610)</f>
        <v>0.44</v>
      </c>
      <c r="W610" s="55" t="s">
        <v>159</v>
      </c>
      <c r="X610" s="117" t="s">
        <v>1283</v>
      </c>
      <c r="Y610" s="27" t="s">
        <v>153</v>
      </c>
      <c r="Z610" s="27" t="s">
        <v>1267</v>
      </c>
      <c r="AA610" s="49" t="s">
        <v>1268</v>
      </c>
      <c r="AB610" s="50" t="s">
        <v>1269</v>
      </c>
      <c r="AC610" s="51"/>
      <c r="AD610" s="51" t="s">
        <v>1270</v>
      </c>
    </row>
    <row r="611" spans="1:30" x14ac:dyDescent="0.2">
      <c r="A611" s="58" t="s">
        <v>1356</v>
      </c>
      <c r="B611" s="20">
        <v>44817</v>
      </c>
      <c r="C611" s="21"/>
      <c r="D611" s="71" t="s">
        <v>1284</v>
      </c>
      <c r="E611" s="72" t="s">
        <v>1285</v>
      </c>
      <c r="F611" s="23"/>
      <c r="G611" s="56">
        <v>4</v>
      </c>
      <c r="H611" s="52">
        <v>2</v>
      </c>
      <c r="I611" s="52">
        <v>10</v>
      </c>
      <c r="J611" s="258">
        <v>0.40625</v>
      </c>
      <c r="K611" s="258">
        <v>0.57291666666666663</v>
      </c>
      <c r="L611" s="26"/>
      <c r="M611" s="29"/>
      <c r="N611" s="29" t="s">
        <v>142</v>
      </c>
      <c r="O611" s="29" t="s">
        <v>157</v>
      </c>
      <c r="P611" s="29" t="s">
        <v>158</v>
      </c>
      <c r="Q611" s="30" t="s">
        <v>251</v>
      </c>
      <c r="R611" s="73">
        <v>870</v>
      </c>
      <c r="S611" s="31">
        <f>R611*AE1</f>
        <v>1087.5</v>
      </c>
      <c r="T611" s="31">
        <v>1559</v>
      </c>
      <c r="U611" s="32">
        <f t="shared" si="46"/>
        <v>0.30243745991019882</v>
      </c>
      <c r="V611" s="32">
        <f t="shared" si="47"/>
        <v>0.43356321839080458</v>
      </c>
      <c r="W611" s="55" t="s">
        <v>159</v>
      </c>
      <c r="X611" s="117" t="s">
        <v>1286</v>
      </c>
      <c r="Y611" s="27" t="s">
        <v>153</v>
      </c>
      <c r="Z611" s="27" t="s">
        <v>1267</v>
      </c>
      <c r="AA611" s="49" t="s">
        <v>1268</v>
      </c>
      <c r="AB611" s="50" t="s">
        <v>1269</v>
      </c>
      <c r="AC611" s="51"/>
      <c r="AD611" s="51" t="s">
        <v>1270</v>
      </c>
    </row>
    <row r="612" spans="1:30" x14ac:dyDescent="0.2">
      <c r="A612" s="58" t="s">
        <v>1356</v>
      </c>
      <c r="B612" s="20">
        <v>44817</v>
      </c>
      <c r="C612" s="21"/>
      <c r="D612" s="71" t="s">
        <v>1287</v>
      </c>
      <c r="E612" s="72" t="s">
        <v>1288</v>
      </c>
      <c r="F612" s="23"/>
      <c r="G612" s="56">
        <v>3</v>
      </c>
      <c r="H612" s="52">
        <v>10</v>
      </c>
      <c r="I612" s="52">
        <v>200</v>
      </c>
      <c r="J612" s="258">
        <v>0.38541666666666669</v>
      </c>
      <c r="K612" s="258">
        <v>0.51041666666666663</v>
      </c>
      <c r="L612" s="26"/>
      <c r="M612" s="29"/>
      <c r="N612" s="29" t="s">
        <v>142</v>
      </c>
      <c r="O612" s="29" t="s">
        <v>157</v>
      </c>
      <c r="P612" s="29" t="s">
        <v>158</v>
      </c>
      <c r="Q612" s="30" t="s">
        <v>56</v>
      </c>
      <c r="R612" s="73">
        <v>62.8</v>
      </c>
      <c r="S612" s="31">
        <f>R612*AE1</f>
        <v>78.5</v>
      </c>
      <c r="T612" s="31">
        <v>119</v>
      </c>
      <c r="U612" s="32">
        <f t="shared" si="46"/>
        <v>0.34033613445378152</v>
      </c>
      <c r="V612" s="32">
        <f t="shared" si="47"/>
        <v>0.51592356687898089</v>
      </c>
      <c r="W612" s="55" t="s">
        <v>159</v>
      </c>
      <c r="X612" s="117" t="s">
        <v>1289</v>
      </c>
      <c r="Y612" s="27" t="s">
        <v>153</v>
      </c>
      <c r="Z612" s="27" t="s">
        <v>1267</v>
      </c>
      <c r="AA612" s="49" t="s">
        <v>1268</v>
      </c>
      <c r="AB612" s="50" t="s">
        <v>1269</v>
      </c>
      <c r="AC612" s="51"/>
      <c r="AD612" s="51" t="s">
        <v>1270</v>
      </c>
    </row>
    <row r="613" spans="1:30" x14ac:dyDescent="0.2">
      <c r="A613" s="58" t="s">
        <v>1356</v>
      </c>
      <c r="B613" s="20">
        <v>44817</v>
      </c>
      <c r="C613" s="21"/>
      <c r="D613" s="71" t="s">
        <v>1290</v>
      </c>
      <c r="E613" s="72" t="s">
        <v>1291</v>
      </c>
      <c r="F613" s="23"/>
      <c r="G613" s="56">
        <v>5</v>
      </c>
      <c r="H613" s="52">
        <v>10</v>
      </c>
      <c r="I613" s="52">
        <v>25</v>
      </c>
      <c r="J613" s="258">
        <v>0.375</v>
      </c>
      <c r="K613" s="258">
        <v>0.58333333333333337</v>
      </c>
      <c r="L613" s="26"/>
      <c r="M613" s="29"/>
      <c r="N613" s="29" t="s">
        <v>142</v>
      </c>
      <c r="O613" s="29" t="s">
        <v>157</v>
      </c>
      <c r="P613" s="29" t="s">
        <v>158</v>
      </c>
      <c r="Q613" s="30" t="s">
        <v>56</v>
      </c>
      <c r="R613" s="73">
        <v>82.4</v>
      </c>
      <c r="S613" s="31">
        <f>R613*AE1</f>
        <v>103</v>
      </c>
      <c r="T613" s="31">
        <v>149</v>
      </c>
      <c r="U613" s="32">
        <f t="shared" si="46"/>
        <v>0.3087248322147651</v>
      </c>
      <c r="V613" s="32">
        <f t="shared" si="47"/>
        <v>0.44660194174757284</v>
      </c>
      <c r="W613" s="55" t="s">
        <v>159</v>
      </c>
      <c r="X613" s="117" t="s">
        <v>1292</v>
      </c>
      <c r="Y613" s="27" t="s">
        <v>153</v>
      </c>
      <c r="Z613" s="27" t="s">
        <v>1267</v>
      </c>
      <c r="AA613" s="49" t="s">
        <v>1268</v>
      </c>
      <c r="AB613" s="50" t="s">
        <v>1269</v>
      </c>
      <c r="AC613" s="51"/>
      <c r="AD613" s="51" t="s">
        <v>1270</v>
      </c>
    </row>
    <row r="614" spans="1:30" x14ac:dyDescent="0.2">
      <c r="A614" s="58" t="s">
        <v>1356</v>
      </c>
      <c r="B614" s="20">
        <v>44817</v>
      </c>
      <c r="C614" s="21"/>
      <c r="D614" s="71" t="s">
        <v>1293</v>
      </c>
      <c r="E614" s="72" t="s">
        <v>1294</v>
      </c>
      <c r="F614" s="23"/>
      <c r="G614" s="56">
        <v>4</v>
      </c>
      <c r="H614" s="52">
        <v>10</v>
      </c>
      <c r="I614" s="52">
        <v>44</v>
      </c>
      <c r="J614" s="258">
        <v>0.39583333333333331</v>
      </c>
      <c r="K614" s="258">
        <v>0.5625</v>
      </c>
      <c r="L614" s="26"/>
      <c r="M614" s="29"/>
      <c r="N614" s="29" t="s">
        <v>142</v>
      </c>
      <c r="O614" s="29" t="s">
        <v>136</v>
      </c>
      <c r="P614" s="29" t="s">
        <v>180</v>
      </c>
      <c r="Q614" s="30" t="s">
        <v>56</v>
      </c>
      <c r="R614" s="73">
        <v>54.5</v>
      </c>
      <c r="S614" s="31">
        <f>R614*AE1</f>
        <v>68.125</v>
      </c>
      <c r="T614" s="31">
        <v>99</v>
      </c>
      <c r="U614" s="32">
        <f t="shared" si="46"/>
        <v>0.31186868686868685</v>
      </c>
      <c r="V614" s="32">
        <f t="shared" si="47"/>
        <v>0.45321100917431195</v>
      </c>
      <c r="W614" s="55" t="s">
        <v>159</v>
      </c>
      <c r="X614" s="117" t="s">
        <v>1295</v>
      </c>
      <c r="Y614" s="27" t="s">
        <v>153</v>
      </c>
      <c r="Z614" s="27" t="s">
        <v>1267</v>
      </c>
      <c r="AA614" s="49" t="s">
        <v>1268</v>
      </c>
      <c r="AB614" s="50" t="s">
        <v>1269</v>
      </c>
      <c r="AC614" s="51"/>
      <c r="AD614" s="51" t="s">
        <v>1270</v>
      </c>
    </row>
    <row r="615" spans="1:30" x14ac:dyDescent="0.2">
      <c r="A615" s="58" t="s">
        <v>1356</v>
      </c>
      <c r="B615" s="20">
        <v>44817</v>
      </c>
      <c r="C615" s="21"/>
      <c r="D615" s="71" t="s">
        <v>1296</v>
      </c>
      <c r="E615" s="72" t="s">
        <v>186</v>
      </c>
      <c r="F615" s="23"/>
      <c r="G615" s="56">
        <v>4</v>
      </c>
      <c r="H615" s="52">
        <v>2</v>
      </c>
      <c r="I615" s="52">
        <v>6</v>
      </c>
      <c r="J615" s="258">
        <v>0.375</v>
      </c>
      <c r="K615" s="258">
        <v>0.54166666666666663</v>
      </c>
      <c r="L615" s="26"/>
      <c r="M615" s="29"/>
      <c r="N615" s="29" t="s">
        <v>142</v>
      </c>
      <c r="O615" s="29" t="s">
        <v>157</v>
      </c>
      <c r="P615" s="29" t="s">
        <v>151</v>
      </c>
      <c r="Q615" s="30" t="s">
        <v>187</v>
      </c>
      <c r="R615" s="73">
        <v>565</v>
      </c>
      <c r="S615" s="31">
        <f>R615*AE1</f>
        <v>706.25</v>
      </c>
      <c r="T615" s="31">
        <v>1099</v>
      </c>
      <c r="U615" s="32">
        <f t="shared" si="46"/>
        <v>0.35737033666969975</v>
      </c>
      <c r="V615" s="32">
        <f t="shared" si="47"/>
        <v>0.55610619469026545</v>
      </c>
      <c r="W615" s="55" t="s">
        <v>188</v>
      </c>
      <c r="X615" s="117" t="s">
        <v>189</v>
      </c>
      <c r="Y615" s="27" t="s">
        <v>153</v>
      </c>
      <c r="Z615" s="27" t="s">
        <v>1267</v>
      </c>
      <c r="AA615" s="49" t="s">
        <v>1268</v>
      </c>
      <c r="AB615" s="50" t="s">
        <v>1269</v>
      </c>
      <c r="AC615" s="51"/>
      <c r="AD615" s="51" t="s">
        <v>1270</v>
      </c>
    </row>
    <row r="616" spans="1:30" x14ac:dyDescent="0.2">
      <c r="A616" s="58" t="s">
        <v>1356</v>
      </c>
      <c r="B616" s="20">
        <v>44817</v>
      </c>
      <c r="C616" s="21"/>
      <c r="D616" s="71" t="s">
        <v>1297</v>
      </c>
      <c r="E616" s="72" t="s">
        <v>191</v>
      </c>
      <c r="F616" s="23"/>
      <c r="G616" s="56">
        <v>8</v>
      </c>
      <c r="H616" s="52">
        <v>2</v>
      </c>
      <c r="I616" s="52">
        <v>6</v>
      </c>
      <c r="J616" s="258">
        <v>0.375</v>
      </c>
      <c r="K616" s="258">
        <v>0.70833333333333337</v>
      </c>
      <c r="L616" s="26"/>
      <c r="M616" s="29"/>
      <c r="N616" s="29" t="s">
        <v>142</v>
      </c>
      <c r="O616" s="29" t="s">
        <v>157</v>
      </c>
      <c r="P616" s="29" t="s">
        <v>151</v>
      </c>
      <c r="Q616" s="30" t="s">
        <v>187</v>
      </c>
      <c r="R616" s="73">
        <v>965</v>
      </c>
      <c r="S616" s="31">
        <f>R616*AE1</f>
        <v>1206.25</v>
      </c>
      <c r="T616" s="31">
        <v>1899</v>
      </c>
      <c r="U616" s="32">
        <f t="shared" si="46"/>
        <v>0.36479726171669302</v>
      </c>
      <c r="V616" s="32">
        <f t="shared" si="47"/>
        <v>0.57430051813471505</v>
      </c>
      <c r="W616" s="55" t="s">
        <v>188</v>
      </c>
      <c r="X616" s="117" t="s">
        <v>192</v>
      </c>
      <c r="Y616" s="27" t="s">
        <v>153</v>
      </c>
      <c r="Z616" s="27" t="s">
        <v>1267</v>
      </c>
      <c r="AA616" s="49" t="s">
        <v>1268</v>
      </c>
      <c r="AB616" s="50" t="s">
        <v>1269</v>
      </c>
      <c r="AC616" s="51"/>
      <c r="AD616" s="51" t="s">
        <v>1270</v>
      </c>
    </row>
    <row r="617" spans="1:30" ht="17.25" x14ac:dyDescent="0.2">
      <c r="A617" s="58" t="s">
        <v>1356</v>
      </c>
      <c r="B617" s="20">
        <v>44818</v>
      </c>
      <c r="C617" s="21">
        <v>44818</v>
      </c>
      <c r="D617" s="71"/>
      <c r="E617" s="255" t="s">
        <v>1298</v>
      </c>
      <c r="F617" s="23" t="s">
        <v>33</v>
      </c>
      <c r="G617" s="56"/>
      <c r="H617" s="52"/>
      <c r="I617" s="52"/>
      <c r="J617" s="25"/>
      <c r="K617" s="25"/>
      <c r="L617" s="26">
        <v>0.45833333333333331</v>
      </c>
      <c r="M617" s="29">
        <v>0.95833333333333337</v>
      </c>
      <c r="N617" s="29" t="s">
        <v>142</v>
      </c>
      <c r="O617" s="29"/>
      <c r="P617" s="29"/>
      <c r="Q617" s="30"/>
      <c r="R617" s="73"/>
      <c r="S617" s="31"/>
      <c r="T617" s="31"/>
      <c r="U617" s="32"/>
      <c r="V617" s="32"/>
      <c r="W617" s="55" t="s">
        <v>48</v>
      </c>
      <c r="X617" s="55"/>
      <c r="Y617" s="27" t="s">
        <v>29</v>
      </c>
      <c r="Z617" s="27" t="s">
        <v>1267</v>
      </c>
      <c r="AA617" s="49" t="s">
        <v>1268</v>
      </c>
      <c r="AB617" s="50" t="s">
        <v>1269</v>
      </c>
      <c r="AC617" s="51"/>
      <c r="AD617" s="51" t="s">
        <v>1270</v>
      </c>
    </row>
    <row r="618" spans="1:30" x14ac:dyDescent="0.2">
      <c r="A618" s="58" t="s">
        <v>1356</v>
      </c>
      <c r="B618" s="20">
        <v>44818</v>
      </c>
      <c r="C618" s="21"/>
      <c r="D618" s="71" t="s">
        <v>1299</v>
      </c>
      <c r="E618" s="72" t="s">
        <v>1300</v>
      </c>
      <c r="F618" s="23"/>
      <c r="G618" s="56">
        <v>3</v>
      </c>
      <c r="H618" s="52">
        <v>10</v>
      </c>
      <c r="I618" s="52">
        <v>25</v>
      </c>
      <c r="J618" s="258">
        <v>0.5625</v>
      </c>
      <c r="K618" s="258">
        <v>0.6875</v>
      </c>
      <c r="L618" s="26"/>
      <c r="M618" s="29"/>
      <c r="N618" s="29" t="s">
        <v>142</v>
      </c>
      <c r="O618" s="29" t="s">
        <v>136</v>
      </c>
      <c r="P618" s="29" t="s">
        <v>151</v>
      </c>
      <c r="Q618" s="30" t="s">
        <v>56</v>
      </c>
      <c r="R618" s="73">
        <v>108</v>
      </c>
      <c r="S618" s="31">
        <f>R618*AE1</f>
        <v>135</v>
      </c>
      <c r="T618" s="31">
        <v>199</v>
      </c>
      <c r="U618" s="32">
        <f>((T618-S618)/T618)</f>
        <v>0.32160804020100503</v>
      </c>
      <c r="V618" s="32">
        <f>((T618-S618)/S618)</f>
        <v>0.47407407407407409</v>
      </c>
      <c r="W618" s="55" t="s">
        <v>159</v>
      </c>
      <c r="X618" s="117" t="s">
        <v>1302</v>
      </c>
      <c r="Y618" s="27" t="s">
        <v>153</v>
      </c>
      <c r="Z618" s="27" t="s">
        <v>1267</v>
      </c>
      <c r="AA618" s="49" t="s">
        <v>1268</v>
      </c>
      <c r="AB618" s="50" t="s">
        <v>1269</v>
      </c>
      <c r="AC618" s="51"/>
      <c r="AD618" s="51" t="s">
        <v>1270</v>
      </c>
    </row>
    <row r="619" spans="1:30" x14ac:dyDescent="0.2">
      <c r="A619" s="58" t="s">
        <v>1356</v>
      </c>
      <c r="B619" s="20">
        <v>44818</v>
      </c>
      <c r="C619" s="21"/>
      <c r="D619" s="71" t="s">
        <v>1303</v>
      </c>
      <c r="E619" s="72" t="s">
        <v>1304</v>
      </c>
      <c r="F619" s="23"/>
      <c r="G619" s="56">
        <v>3</v>
      </c>
      <c r="H619" s="52">
        <v>10</v>
      </c>
      <c r="I619" s="52">
        <v>22</v>
      </c>
      <c r="J619" s="258">
        <v>0.57291666666666663</v>
      </c>
      <c r="K619" s="258">
        <v>0.69791666666666663</v>
      </c>
      <c r="L619" s="26"/>
      <c r="M619" s="29"/>
      <c r="N619" s="29" t="s">
        <v>142</v>
      </c>
      <c r="O619" s="29" t="s">
        <v>157</v>
      </c>
      <c r="P619" s="29" t="s">
        <v>180</v>
      </c>
      <c r="Q619" s="30" t="s">
        <v>56</v>
      </c>
      <c r="R619" s="73">
        <v>76.2</v>
      </c>
      <c r="S619" s="31">
        <f>R619*AE1</f>
        <v>95.25</v>
      </c>
      <c r="T619" s="31">
        <v>139</v>
      </c>
      <c r="U619" s="32">
        <f>((T619-S619)/T619)</f>
        <v>0.31474820143884891</v>
      </c>
      <c r="V619" s="32">
        <f>((T619-S619)/S619)</f>
        <v>0.45931758530183725</v>
      </c>
      <c r="W619" s="55" t="s">
        <v>159</v>
      </c>
      <c r="X619" s="117" t="s">
        <v>1305</v>
      </c>
      <c r="Y619" s="27" t="s">
        <v>153</v>
      </c>
      <c r="Z619" s="27" t="s">
        <v>1267</v>
      </c>
      <c r="AA619" s="49" t="s">
        <v>1268</v>
      </c>
      <c r="AB619" s="50" t="s">
        <v>1269</v>
      </c>
      <c r="AC619" s="51"/>
      <c r="AD619" s="51" t="s">
        <v>1270</v>
      </c>
    </row>
    <row r="620" spans="1:30" x14ac:dyDescent="0.2">
      <c r="A620" s="58" t="s">
        <v>1356</v>
      </c>
      <c r="B620" s="20">
        <v>44818</v>
      </c>
      <c r="C620" s="21"/>
      <c r="D620" s="71" t="s">
        <v>1306</v>
      </c>
      <c r="E620" s="72" t="s">
        <v>1307</v>
      </c>
      <c r="F620" s="23"/>
      <c r="G620" s="56">
        <v>4</v>
      </c>
      <c r="H620" s="52">
        <v>10</v>
      </c>
      <c r="I620" s="52">
        <v>140</v>
      </c>
      <c r="J620" s="258">
        <v>0.54166666666666663</v>
      </c>
      <c r="K620" s="258">
        <v>0.70833333333333337</v>
      </c>
      <c r="L620" s="26"/>
      <c r="M620" s="29"/>
      <c r="N620" s="29" t="s">
        <v>142</v>
      </c>
      <c r="O620" s="29" t="s">
        <v>157</v>
      </c>
      <c r="P620" s="29" t="s">
        <v>151</v>
      </c>
      <c r="Q620" s="30" t="s">
        <v>56</v>
      </c>
      <c r="R620" s="73">
        <v>79</v>
      </c>
      <c r="S620" s="31">
        <f>R620*AE1</f>
        <v>98.75</v>
      </c>
      <c r="T620" s="31">
        <v>149</v>
      </c>
      <c r="U620" s="32">
        <f>((T620-S620)/T620)</f>
        <v>0.33724832214765099</v>
      </c>
      <c r="V620" s="32">
        <f>((T620-S620)/S620)</f>
        <v>0.50886075949367093</v>
      </c>
      <c r="W620" s="55" t="s">
        <v>159</v>
      </c>
      <c r="X620" s="117" t="s">
        <v>1308</v>
      </c>
      <c r="Y620" s="27" t="s">
        <v>153</v>
      </c>
      <c r="Z620" s="27" t="s">
        <v>1267</v>
      </c>
      <c r="AA620" s="49" t="s">
        <v>1268</v>
      </c>
      <c r="AB620" s="50" t="s">
        <v>1269</v>
      </c>
      <c r="AC620" s="51"/>
      <c r="AD620" s="51" t="s">
        <v>1270</v>
      </c>
    </row>
    <row r="621" spans="1:30" x14ac:dyDescent="0.2">
      <c r="A621" s="58" t="s">
        <v>1356</v>
      </c>
      <c r="B621" s="20">
        <v>44818</v>
      </c>
      <c r="C621" s="21"/>
      <c r="D621" s="71" t="s">
        <v>1309</v>
      </c>
      <c r="E621" s="72" t="s">
        <v>1310</v>
      </c>
      <c r="F621" s="23"/>
      <c r="G621" s="56">
        <v>3.5</v>
      </c>
      <c r="H621" s="52">
        <v>10</v>
      </c>
      <c r="I621" s="52">
        <v>60</v>
      </c>
      <c r="J621" s="258">
        <v>0.55208333333333337</v>
      </c>
      <c r="K621" s="258">
        <v>0.69791666666666663</v>
      </c>
      <c r="L621" s="26"/>
      <c r="M621" s="29"/>
      <c r="N621" s="29" t="s">
        <v>142</v>
      </c>
      <c r="O621" s="29" t="s">
        <v>157</v>
      </c>
      <c r="P621" s="29" t="s">
        <v>151</v>
      </c>
      <c r="Q621" s="30" t="s">
        <v>56</v>
      </c>
      <c r="R621" s="73">
        <v>85</v>
      </c>
      <c r="S621" s="31">
        <f>R621*AE1</f>
        <v>106.25</v>
      </c>
      <c r="T621" s="31">
        <v>159</v>
      </c>
      <c r="U621" s="32">
        <f>((T621-S621)/T621)</f>
        <v>0.33176100628930816</v>
      </c>
      <c r="V621" s="32">
        <f>((T621-S621)/S621)</f>
        <v>0.49647058823529411</v>
      </c>
      <c r="W621" s="55" t="s">
        <v>159</v>
      </c>
      <c r="X621" s="117" t="s">
        <v>1311</v>
      </c>
      <c r="Y621" s="27" t="s">
        <v>153</v>
      </c>
      <c r="Z621" s="27" t="s">
        <v>1267</v>
      </c>
      <c r="AA621" s="49" t="s">
        <v>1268</v>
      </c>
      <c r="AB621" s="50" t="s">
        <v>1269</v>
      </c>
      <c r="AC621" s="51"/>
      <c r="AD621" s="51" t="s">
        <v>1270</v>
      </c>
    </row>
    <row r="622" spans="1:30" ht="17.25" x14ac:dyDescent="0.2">
      <c r="A622" s="58" t="s">
        <v>1356</v>
      </c>
      <c r="B622" s="20">
        <v>44819</v>
      </c>
      <c r="C622" s="21">
        <v>44819</v>
      </c>
      <c r="D622" s="71"/>
      <c r="E622" s="255" t="s">
        <v>1312</v>
      </c>
      <c r="F622" s="23" t="s">
        <v>33</v>
      </c>
      <c r="G622" s="56"/>
      <c r="H622" s="52"/>
      <c r="I622" s="52"/>
      <c r="J622" s="25"/>
      <c r="K622" s="25"/>
      <c r="L622" s="26">
        <v>0.33333333333333331</v>
      </c>
      <c r="M622" s="29">
        <v>0.20833333333333334</v>
      </c>
      <c r="N622" s="29" t="s">
        <v>142</v>
      </c>
      <c r="O622" s="29"/>
      <c r="P622" s="29"/>
      <c r="Q622" s="30"/>
      <c r="R622" s="73"/>
      <c r="S622" s="31"/>
      <c r="T622" s="31"/>
      <c r="U622" s="32"/>
      <c r="V622" s="32"/>
      <c r="W622" s="55" t="s">
        <v>48</v>
      </c>
      <c r="X622" s="55"/>
      <c r="Y622" s="27" t="s">
        <v>29</v>
      </c>
      <c r="Z622" s="27" t="s">
        <v>1313</v>
      </c>
      <c r="AA622" s="49" t="s">
        <v>1314</v>
      </c>
      <c r="AB622" s="50" t="s">
        <v>1315</v>
      </c>
      <c r="AC622" s="51"/>
      <c r="AD622" s="51" t="s">
        <v>1316</v>
      </c>
    </row>
    <row r="623" spans="1:30" x14ac:dyDescent="0.2">
      <c r="A623" s="58" t="s">
        <v>1356</v>
      </c>
      <c r="B623" s="20">
        <v>44819</v>
      </c>
      <c r="C623" s="21"/>
      <c r="D623" s="71" t="s">
        <v>1317</v>
      </c>
      <c r="E623" s="72" t="s">
        <v>1318</v>
      </c>
      <c r="F623" s="23"/>
      <c r="G623" s="56">
        <v>4</v>
      </c>
      <c r="H623" s="52">
        <v>2</v>
      </c>
      <c r="I623" s="52">
        <v>130</v>
      </c>
      <c r="J623" s="122">
        <v>0.375</v>
      </c>
      <c r="K623" s="122">
        <v>0.54166666666666663</v>
      </c>
      <c r="L623" s="26"/>
      <c r="M623" s="29"/>
      <c r="N623" s="29" t="s">
        <v>142</v>
      </c>
      <c r="O623" s="29" t="s">
        <v>157</v>
      </c>
      <c r="P623" s="29" t="s">
        <v>151</v>
      </c>
      <c r="Q623" s="30" t="s">
        <v>68</v>
      </c>
      <c r="R623" s="257">
        <v>1678</v>
      </c>
      <c r="S623" s="31">
        <f>R623*AH1</f>
        <v>218.14000000000001</v>
      </c>
      <c r="T623" s="31">
        <v>319</v>
      </c>
      <c r="U623" s="32">
        <f t="shared" ref="U623:U628" si="48">((T623-S623)/T623)</f>
        <v>0.31617554858934166</v>
      </c>
      <c r="V623" s="32">
        <f t="shared" ref="V623:V628" si="49">((T623-S623)/S623)</f>
        <v>0.46236361969377454</v>
      </c>
      <c r="W623" s="55" t="s">
        <v>159</v>
      </c>
      <c r="X623" s="117" t="s">
        <v>1319</v>
      </c>
      <c r="Y623" s="27" t="s">
        <v>153</v>
      </c>
      <c r="Z623" s="27" t="s">
        <v>1313</v>
      </c>
      <c r="AA623" s="49" t="s">
        <v>1314</v>
      </c>
      <c r="AB623" s="50" t="s">
        <v>1315</v>
      </c>
      <c r="AC623" s="51"/>
      <c r="AD623" s="51" t="s">
        <v>1316</v>
      </c>
    </row>
    <row r="624" spans="1:30" x14ac:dyDescent="0.2">
      <c r="A624" s="58" t="s">
        <v>1356</v>
      </c>
      <c r="B624" s="20">
        <v>44819</v>
      </c>
      <c r="C624" s="21"/>
      <c r="D624" s="71" t="s">
        <v>1320</v>
      </c>
      <c r="E624" s="72" t="s">
        <v>1321</v>
      </c>
      <c r="F624" s="23"/>
      <c r="G624" s="56">
        <v>3</v>
      </c>
      <c r="H624" s="52">
        <v>2</v>
      </c>
      <c r="I624" s="52">
        <v>75</v>
      </c>
      <c r="J624" s="122">
        <v>0.39583333333333331</v>
      </c>
      <c r="K624" s="122">
        <v>0.52083333333333337</v>
      </c>
      <c r="L624" s="26"/>
      <c r="M624" s="29"/>
      <c r="N624" s="29" t="s">
        <v>142</v>
      </c>
      <c r="O624" s="29" t="s">
        <v>157</v>
      </c>
      <c r="P624" s="29" t="s">
        <v>151</v>
      </c>
      <c r="Q624" s="30" t="s">
        <v>68</v>
      </c>
      <c r="R624" s="257">
        <v>1233</v>
      </c>
      <c r="S624" s="31">
        <f>R624*AH1</f>
        <v>160.29</v>
      </c>
      <c r="T624" s="31">
        <v>229</v>
      </c>
      <c r="U624" s="32">
        <f t="shared" si="48"/>
        <v>0.30004366812227079</v>
      </c>
      <c r="V624" s="32">
        <f t="shared" si="49"/>
        <v>0.42866055274814407</v>
      </c>
      <c r="W624" s="55" t="s">
        <v>159</v>
      </c>
      <c r="X624" s="117" t="s">
        <v>1322</v>
      </c>
      <c r="Y624" s="27" t="s">
        <v>153</v>
      </c>
      <c r="Z624" s="27" t="s">
        <v>1313</v>
      </c>
      <c r="AA624" s="49" t="s">
        <v>1314</v>
      </c>
      <c r="AB624" s="50" t="s">
        <v>1315</v>
      </c>
      <c r="AC624" s="51"/>
      <c r="AD624" s="51" t="s">
        <v>1316</v>
      </c>
    </row>
    <row r="625" spans="1:30" x14ac:dyDescent="0.2">
      <c r="A625" s="58" t="s">
        <v>1356</v>
      </c>
      <c r="B625" s="20">
        <v>44819</v>
      </c>
      <c r="C625" s="21"/>
      <c r="D625" s="71" t="s">
        <v>1323</v>
      </c>
      <c r="E625" s="72" t="s">
        <v>1324</v>
      </c>
      <c r="F625" s="23"/>
      <c r="G625" s="56">
        <v>4</v>
      </c>
      <c r="H625" s="52">
        <v>15</v>
      </c>
      <c r="I625" s="52">
        <v>25</v>
      </c>
      <c r="J625" s="122">
        <v>0.54166666666666663</v>
      </c>
      <c r="K625" s="122">
        <v>0.70833333333333337</v>
      </c>
      <c r="L625" s="26"/>
      <c r="M625" s="29"/>
      <c r="N625" s="29" t="s">
        <v>142</v>
      </c>
      <c r="O625" s="29" t="s">
        <v>157</v>
      </c>
      <c r="P625" s="29" t="s">
        <v>180</v>
      </c>
      <c r="Q625" s="30" t="s">
        <v>38</v>
      </c>
      <c r="R625" s="257">
        <v>1062</v>
      </c>
      <c r="S625" s="31">
        <f>R625*AH1</f>
        <v>138.06</v>
      </c>
      <c r="T625" s="31">
        <v>199</v>
      </c>
      <c r="U625" s="32">
        <f t="shared" si="48"/>
        <v>0.30623115577889448</v>
      </c>
      <c r="V625" s="32">
        <f t="shared" si="49"/>
        <v>0.44140228885991595</v>
      </c>
      <c r="W625" s="55" t="s">
        <v>159</v>
      </c>
      <c r="X625" s="117" t="s">
        <v>1325</v>
      </c>
      <c r="Y625" s="27" t="s">
        <v>153</v>
      </c>
      <c r="Z625" s="27" t="s">
        <v>1313</v>
      </c>
      <c r="AA625" s="49" t="s">
        <v>1314</v>
      </c>
      <c r="AB625" s="50" t="s">
        <v>1315</v>
      </c>
      <c r="AC625" s="51"/>
      <c r="AD625" s="51" t="s">
        <v>1316</v>
      </c>
    </row>
    <row r="626" spans="1:30" x14ac:dyDescent="0.2">
      <c r="A626" s="58" t="s">
        <v>1356</v>
      </c>
      <c r="B626" s="20">
        <v>44819</v>
      </c>
      <c r="C626" s="21"/>
      <c r="D626" s="71" t="s">
        <v>1326</v>
      </c>
      <c r="E626" s="72" t="s">
        <v>1327</v>
      </c>
      <c r="F626" s="23"/>
      <c r="G626" s="56">
        <v>2.8</v>
      </c>
      <c r="H626" s="52">
        <v>10</v>
      </c>
      <c r="I626" s="52">
        <v>20</v>
      </c>
      <c r="J626" s="122">
        <v>0.60416666666666663</v>
      </c>
      <c r="K626" s="122">
        <v>0.71875</v>
      </c>
      <c r="L626" s="26"/>
      <c r="M626" s="29"/>
      <c r="N626" s="29" t="s">
        <v>142</v>
      </c>
      <c r="O626" s="29" t="s">
        <v>157</v>
      </c>
      <c r="P626" s="29" t="s">
        <v>151</v>
      </c>
      <c r="Q626" s="30" t="s">
        <v>56</v>
      </c>
      <c r="R626" s="257">
        <v>1939</v>
      </c>
      <c r="S626" s="31">
        <f>R626*AH1</f>
        <v>252.07000000000002</v>
      </c>
      <c r="T626" s="31">
        <v>359</v>
      </c>
      <c r="U626" s="32">
        <f t="shared" si="48"/>
        <v>0.29785515320334255</v>
      </c>
      <c r="V626" s="32">
        <f t="shared" si="49"/>
        <v>0.42420756139167681</v>
      </c>
      <c r="W626" s="55" t="s">
        <v>159</v>
      </c>
      <c r="X626" s="117" t="s">
        <v>1328</v>
      </c>
      <c r="Y626" s="27" t="s">
        <v>153</v>
      </c>
      <c r="Z626" s="27" t="s">
        <v>1313</v>
      </c>
      <c r="AA626" s="49" t="s">
        <v>1314</v>
      </c>
      <c r="AB626" s="50" t="s">
        <v>1315</v>
      </c>
      <c r="AC626" s="51"/>
      <c r="AD626" s="51" t="s">
        <v>1316</v>
      </c>
    </row>
    <row r="627" spans="1:30" x14ac:dyDescent="0.2">
      <c r="A627" s="58" t="s">
        <v>1356</v>
      </c>
      <c r="B627" s="20">
        <v>44819</v>
      </c>
      <c r="C627" s="21"/>
      <c r="D627" s="71" t="s">
        <v>1329</v>
      </c>
      <c r="E627" s="72" t="s">
        <v>186</v>
      </c>
      <c r="F627" s="23"/>
      <c r="G627" s="56">
        <v>4</v>
      </c>
      <c r="H627" s="52">
        <v>2</v>
      </c>
      <c r="I627" s="52">
        <v>6</v>
      </c>
      <c r="J627" s="25">
        <v>0.375</v>
      </c>
      <c r="K627" s="25">
        <v>0.54166666666666663</v>
      </c>
      <c r="L627" s="26"/>
      <c r="M627" s="29"/>
      <c r="N627" s="29" t="s">
        <v>142</v>
      </c>
      <c r="O627" s="29" t="s">
        <v>157</v>
      </c>
      <c r="P627" s="29" t="s">
        <v>151</v>
      </c>
      <c r="Q627" s="30" t="s">
        <v>187</v>
      </c>
      <c r="R627" s="257">
        <v>7743</v>
      </c>
      <c r="S627" s="31">
        <f>R627*AH1</f>
        <v>1006.59</v>
      </c>
      <c r="T627" s="31">
        <v>1599</v>
      </c>
      <c r="U627" s="32">
        <f t="shared" si="48"/>
        <v>0.37048780487804878</v>
      </c>
      <c r="V627" s="32">
        <f t="shared" si="49"/>
        <v>0.58853157690817504</v>
      </c>
      <c r="W627" s="55" t="s">
        <v>188</v>
      </c>
      <c r="X627" s="117" t="s">
        <v>189</v>
      </c>
      <c r="Y627" s="27" t="s">
        <v>153</v>
      </c>
      <c r="Z627" s="27" t="s">
        <v>1313</v>
      </c>
      <c r="AA627" s="49" t="s">
        <v>1314</v>
      </c>
      <c r="AB627" s="50" t="s">
        <v>1315</v>
      </c>
      <c r="AC627" s="51"/>
      <c r="AD627" s="51" t="s">
        <v>1316</v>
      </c>
    </row>
    <row r="628" spans="1:30" x14ac:dyDescent="0.2">
      <c r="A628" s="58" t="s">
        <v>1356</v>
      </c>
      <c r="B628" s="20">
        <v>44819</v>
      </c>
      <c r="C628" s="21"/>
      <c r="D628" s="71" t="s">
        <v>1330</v>
      </c>
      <c r="E628" s="72" t="s">
        <v>191</v>
      </c>
      <c r="F628" s="23"/>
      <c r="G628" s="56">
        <v>8</v>
      </c>
      <c r="H628" s="52">
        <v>2</v>
      </c>
      <c r="I628" s="52">
        <v>6</v>
      </c>
      <c r="J628" s="25">
        <v>0.375</v>
      </c>
      <c r="K628" s="25">
        <v>0.70833333333333337</v>
      </c>
      <c r="L628" s="26"/>
      <c r="M628" s="29"/>
      <c r="N628" s="29" t="s">
        <v>142</v>
      </c>
      <c r="O628" s="29" t="s">
        <v>157</v>
      </c>
      <c r="P628" s="29" t="s">
        <v>151</v>
      </c>
      <c r="Q628" s="30" t="s">
        <v>187</v>
      </c>
      <c r="R628" s="257">
        <v>15487</v>
      </c>
      <c r="S628" s="31">
        <f>R628*AH1</f>
        <v>2013.3100000000002</v>
      </c>
      <c r="T628" s="31">
        <v>3099</v>
      </c>
      <c r="U628" s="32">
        <f t="shared" si="48"/>
        <v>0.35033559212649235</v>
      </c>
      <c r="V628" s="32">
        <f t="shared" si="49"/>
        <v>0.53925624965852237</v>
      </c>
      <c r="W628" s="55" t="s">
        <v>188</v>
      </c>
      <c r="X628" s="117" t="s">
        <v>192</v>
      </c>
      <c r="Y628" s="27" t="s">
        <v>153</v>
      </c>
      <c r="Z628" s="27" t="s">
        <v>1313</v>
      </c>
      <c r="AA628" s="49" t="s">
        <v>1314</v>
      </c>
      <c r="AB628" s="50" t="s">
        <v>1315</v>
      </c>
      <c r="AC628" s="51"/>
      <c r="AD628" s="51" t="s">
        <v>1316</v>
      </c>
    </row>
    <row r="629" spans="1:30" ht="17.25" x14ac:dyDescent="0.2">
      <c r="A629" s="58" t="s">
        <v>1356</v>
      </c>
      <c r="B629" s="20">
        <v>44820</v>
      </c>
      <c r="C629" s="21">
        <v>44820</v>
      </c>
      <c r="D629" s="71"/>
      <c r="E629" s="255" t="s">
        <v>1372</v>
      </c>
      <c r="F629" s="23" t="s">
        <v>80</v>
      </c>
      <c r="G629" s="56"/>
      <c r="H629" s="52"/>
      <c r="I629" s="52"/>
      <c r="J629" s="25"/>
      <c r="K629" s="25"/>
      <c r="L629" s="26" t="s">
        <v>194</v>
      </c>
      <c r="M629" s="29" t="s">
        <v>194</v>
      </c>
      <c r="N629" s="29" t="s">
        <v>142</v>
      </c>
      <c r="O629" s="29"/>
      <c r="P629" s="29"/>
      <c r="Q629" s="30"/>
      <c r="R629" s="73"/>
      <c r="S629" s="31"/>
      <c r="T629" s="31"/>
      <c r="U629" s="32"/>
      <c r="V629" s="32"/>
      <c r="W629" s="55" t="s">
        <v>195</v>
      </c>
      <c r="X629" s="55"/>
      <c r="Y629" s="27"/>
      <c r="Z629" s="27"/>
      <c r="AA629" s="49"/>
      <c r="AB629" s="50"/>
      <c r="AC629" s="51"/>
      <c r="AD629" s="51"/>
    </row>
    <row r="630" spans="1:30" ht="17.25" x14ac:dyDescent="0.2">
      <c r="A630" s="58" t="s">
        <v>1356</v>
      </c>
      <c r="B630" s="20">
        <v>44821</v>
      </c>
      <c r="C630" s="21">
        <v>44821</v>
      </c>
      <c r="D630" s="71"/>
      <c r="E630" s="255" t="s">
        <v>1336</v>
      </c>
      <c r="F630" s="23" t="s">
        <v>775</v>
      </c>
      <c r="G630" s="56"/>
      <c r="H630" s="52"/>
      <c r="I630" s="52"/>
      <c r="J630" s="25"/>
      <c r="K630" s="25"/>
      <c r="L630" s="26">
        <v>0.375</v>
      </c>
      <c r="M630" s="29">
        <v>0.75</v>
      </c>
      <c r="N630" s="29" t="s">
        <v>142</v>
      </c>
      <c r="O630" s="29"/>
      <c r="P630" s="29"/>
      <c r="Q630" s="30"/>
      <c r="R630" s="73"/>
      <c r="S630" s="31"/>
      <c r="T630" s="31"/>
      <c r="U630" s="32"/>
      <c r="V630" s="32"/>
      <c r="W630" s="55" t="s">
        <v>48</v>
      </c>
      <c r="X630" s="55"/>
      <c r="Y630" s="27" t="s">
        <v>29</v>
      </c>
      <c r="Z630" s="27" t="s">
        <v>1331</v>
      </c>
      <c r="AA630" s="49" t="s">
        <v>1332</v>
      </c>
      <c r="AB630" s="50" t="s">
        <v>1333</v>
      </c>
      <c r="AC630" s="51" t="s">
        <v>1334</v>
      </c>
      <c r="AD630" s="51" t="s">
        <v>1335</v>
      </c>
    </row>
    <row r="631" spans="1:30" x14ac:dyDescent="0.2">
      <c r="A631" s="58" t="s">
        <v>1356</v>
      </c>
      <c r="B631" s="20">
        <v>44821</v>
      </c>
      <c r="C631" s="21"/>
      <c r="D631" s="71" t="s">
        <v>1337</v>
      </c>
      <c r="E631" s="72" t="s">
        <v>1338</v>
      </c>
      <c r="F631" s="23"/>
      <c r="G631" s="56">
        <v>5.5</v>
      </c>
      <c r="H631" s="52">
        <v>10</v>
      </c>
      <c r="I631" s="52">
        <v>25</v>
      </c>
      <c r="J631" s="25">
        <v>0.4375</v>
      </c>
      <c r="K631" s="25">
        <v>0.66666666666666663</v>
      </c>
      <c r="L631" s="26"/>
      <c r="M631" s="29"/>
      <c r="N631" s="29" t="s">
        <v>142</v>
      </c>
      <c r="O631" s="29" t="s">
        <v>136</v>
      </c>
      <c r="P631" s="29" t="s">
        <v>151</v>
      </c>
      <c r="Q631" s="30" t="s">
        <v>56</v>
      </c>
      <c r="R631" s="73">
        <v>155</v>
      </c>
      <c r="S631" s="31">
        <f>R631*AE1</f>
        <v>193.75</v>
      </c>
      <c r="T631" s="31">
        <v>279</v>
      </c>
      <c r="U631" s="32">
        <f t="shared" ref="U631:U636" si="50">((T631-S631)/T631)</f>
        <v>0.30555555555555558</v>
      </c>
      <c r="V631" s="32">
        <f t="shared" ref="V631:V636" si="51">((T631-S631)/S631)</f>
        <v>0.44</v>
      </c>
      <c r="W631" s="55" t="s">
        <v>159</v>
      </c>
      <c r="X631" s="117" t="s">
        <v>1339</v>
      </c>
      <c r="Y631" s="27" t="s">
        <v>153</v>
      </c>
      <c r="Z631" s="27" t="s">
        <v>1331</v>
      </c>
      <c r="AA631" s="49" t="s">
        <v>1332</v>
      </c>
      <c r="AB631" s="50" t="s">
        <v>1333</v>
      </c>
      <c r="AC631" s="51" t="s">
        <v>1334</v>
      </c>
      <c r="AD631" s="51" t="s">
        <v>1335</v>
      </c>
    </row>
    <row r="632" spans="1:30" x14ac:dyDescent="0.2">
      <c r="A632" s="58" t="s">
        <v>1356</v>
      </c>
      <c r="B632" s="20">
        <v>44821</v>
      </c>
      <c r="C632" s="21"/>
      <c r="D632" s="71" t="s">
        <v>1340</v>
      </c>
      <c r="E632" s="72" t="s">
        <v>1341</v>
      </c>
      <c r="F632" s="23"/>
      <c r="G632" s="56">
        <v>8.1999999999999993</v>
      </c>
      <c r="H632" s="52">
        <v>5</v>
      </c>
      <c r="I632" s="52">
        <v>24</v>
      </c>
      <c r="J632" s="25">
        <v>0.38541666666666669</v>
      </c>
      <c r="K632" s="25">
        <v>0.72916666666666663</v>
      </c>
      <c r="L632" s="26"/>
      <c r="M632" s="29"/>
      <c r="N632" s="29" t="s">
        <v>142</v>
      </c>
      <c r="O632" s="29" t="s">
        <v>57</v>
      </c>
      <c r="P632" s="29" t="s">
        <v>151</v>
      </c>
      <c r="Q632" s="30" t="s">
        <v>68</v>
      </c>
      <c r="R632" s="73">
        <v>195</v>
      </c>
      <c r="S632" s="31">
        <f>R632*AE1</f>
        <v>243.75</v>
      </c>
      <c r="T632" s="31">
        <v>349</v>
      </c>
      <c r="U632" s="32">
        <f t="shared" si="50"/>
        <v>0.3015759312320917</v>
      </c>
      <c r="V632" s="32">
        <f t="shared" si="51"/>
        <v>0.4317948717948718</v>
      </c>
      <c r="W632" s="55" t="s">
        <v>159</v>
      </c>
      <c r="X632" s="117" t="s">
        <v>1342</v>
      </c>
      <c r="Y632" s="27" t="s">
        <v>153</v>
      </c>
      <c r="Z632" s="27" t="s">
        <v>1331</v>
      </c>
      <c r="AA632" s="49" t="s">
        <v>1332</v>
      </c>
      <c r="AB632" s="50" t="s">
        <v>1333</v>
      </c>
      <c r="AC632" s="51" t="s">
        <v>1334</v>
      </c>
      <c r="AD632" s="51" t="s">
        <v>1335</v>
      </c>
    </row>
    <row r="633" spans="1:30" x14ac:dyDescent="0.2">
      <c r="A633" s="58" t="s">
        <v>1356</v>
      </c>
      <c r="B633" s="20">
        <v>44821</v>
      </c>
      <c r="C633" s="21"/>
      <c r="D633" s="71" t="s">
        <v>1343</v>
      </c>
      <c r="E633" s="72" t="s">
        <v>1344</v>
      </c>
      <c r="F633" s="23"/>
      <c r="G633" s="56">
        <v>4.5</v>
      </c>
      <c r="H633" s="52">
        <v>4</v>
      </c>
      <c r="I633" s="52">
        <v>10</v>
      </c>
      <c r="J633" s="256">
        <v>0.39583333333333331</v>
      </c>
      <c r="K633" s="256">
        <v>0.58333333333333337</v>
      </c>
      <c r="L633" s="26"/>
      <c r="M633" s="29"/>
      <c r="N633" s="29" t="s">
        <v>142</v>
      </c>
      <c r="O633" s="29" t="s">
        <v>136</v>
      </c>
      <c r="P633" s="29" t="s">
        <v>158</v>
      </c>
      <c r="Q633" s="30" t="s">
        <v>135</v>
      </c>
      <c r="R633" s="73">
        <v>200</v>
      </c>
      <c r="S633" s="31">
        <f>R633*AE1</f>
        <v>250</v>
      </c>
      <c r="T633" s="31">
        <v>359</v>
      </c>
      <c r="U633" s="32">
        <f t="shared" si="50"/>
        <v>0.30362116991643456</v>
      </c>
      <c r="V633" s="32">
        <f t="shared" si="51"/>
        <v>0.436</v>
      </c>
      <c r="W633" s="55" t="s">
        <v>159</v>
      </c>
      <c r="X633" s="117" t="s">
        <v>1345</v>
      </c>
      <c r="Y633" s="27" t="s">
        <v>153</v>
      </c>
      <c r="Z633" s="27" t="s">
        <v>1331</v>
      </c>
      <c r="AA633" s="49" t="s">
        <v>1332</v>
      </c>
      <c r="AB633" s="50" t="s">
        <v>1333</v>
      </c>
      <c r="AC633" s="51" t="s">
        <v>1334</v>
      </c>
      <c r="AD633" s="51" t="s">
        <v>1335</v>
      </c>
    </row>
    <row r="634" spans="1:30" x14ac:dyDescent="0.2">
      <c r="A634" s="58" t="s">
        <v>1356</v>
      </c>
      <c r="B634" s="20">
        <v>44821</v>
      </c>
      <c r="C634" s="21"/>
      <c r="D634" s="71" t="s">
        <v>1346</v>
      </c>
      <c r="E634" s="72" t="s">
        <v>1347</v>
      </c>
      <c r="F634" s="23"/>
      <c r="G634" s="56">
        <v>8</v>
      </c>
      <c r="H634" s="52">
        <v>5</v>
      </c>
      <c r="I634" s="52">
        <v>24</v>
      </c>
      <c r="J634" s="256">
        <v>0.39583333333333331</v>
      </c>
      <c r="K634" s="256">
        <v>0.72916666666666663</v>
      </c>
      <c r="L634" s="26"/>
      <c r="M634" s="29"/>
      <c r="N634" s="29" t="s">
        <v>142</v>
      </c>
      <c r="O634" s="29" t="s">
        <v>57</v>
      </c>
      <c r="P634" s="29" t="s">
        <v>151</v>
      </c>
      <c r="Q634" s="30" t="s">
        <v>68</v>
      </c>
      <c r="R634" s="73">
        <v>205</v>
      </c>
      <c r="S634" s="31">
        <f>R634*AE1</f>
        <v>256.25</v>
      </c>
      <c r="T634" s="31">
        <v>369</v>
      </c>
      <c r="U634" s="32">
        <f t="shared" si="50"/>
        <v>0.30555555555555558</v>
      </c>
      <c r="V634" s="32">
        <f t="shared" si="51"/>
        <v>0.44</v>
      </c>
      <c r="W634" s="55" t="s">
        <v>159</v>
      </c>
      <c r="X634" s="117" t="s">
        <v>1348</v>
      </c>
      <c r="Y634" s="27" t="s">
        <v>153</v>
      </c>
      <c r="Z634" s="27" t="s">
        <v>1331</v>
      </c>
      <c r="AA634" s="49" t="s">
        <v>1332</v>
      </c>
      <c r="AB634" s="50" t="s">
        <v>1333</v>
      </c>
      <c r="AC634" s="51" t="s">
        <v>1334</v>
      </c>
      <c r="AD634" s="51" t="s">
        <v>1335</v>
      </c>
    </row>
    <row r="635" spans="1:30" x14ac:dyDescent="0.2">
      <c r="A635" s="58" t="s">
        <v>1356</v>
      </c>
      <c r="B635" s="20">
        <v>44821</v>
      </c>
      <c r="C635" s="21"/>
      <c r="D635" s="71" t="s">
        <v>1349</v>
      </c>
      <c r="E635" s="72" t="s">
        <v>186</v>
      </c>
      <c r="F635" s="23"/>
      <c r="G635" s="56">
        <v>4</v>
      </c>
      <c r="H635" s="52">
        <v>2</v>
      </c>
      <c r="I635" s="52">
        <v>6</v>
      </c>
      <c r="J635" s="25">
        <v>0.375</v>
      </c>
      <c r="K635" s="25">
        <v>0.54166666666666663</v>
      </c>
      <c r="L635" s="26"/>
      <c r="M635" s="29"/>
      <c r="N635" s="29" t="s">
        <v>142</v>
      </c>
      <c r="O635" s="29" t="s">
        <v>157</v>
      </c>
      <c r="P635" s="29" t="s">
        <v>151</v>
      </c>
      <c r="Q635" s="30" t="s">
        <v>187</v>
      </c>
      <c r="R635" s="73">
        <v>430</v>
      </c>
      <c r="S635" s="31">
        <f>R635*AE1</f>
        <v>537.5</v>
      </c>
      <c r="T635" s="31">
        <v>899</v>
      </c>
      <c r="U635" s="32">
        <f t="shared" si="50"/>
        <v>0.40211345939933257</v>
      </c>
      <c r="V635" s="32">
        <f t="shared" si="51"/>
        <v>0.67255813953488375</v>
      </c>
      <c r="W635" s="55" t="s">
        <v>188</v>
      </c>
      <c r="X635" s="117" t="s">
        <v>189</v>
      </c>
      <c r="Y635" s="27" t="s">
        <v>153</v>
      </c>
      <c r="Z635" s="27" t="s">
        <v>1331</v>
      </c>
      <c r="AA635" s="49" t="s">
        <v>1332</v>
      </c>
      <c r="AB635" s="50" t="s">
        <v>1333</v>
      </c>
      <c r="AC635" s="51" t="s">
        <v>1334</v>
      </c>
      <c r="AD635" s="51" t="s">
        <v>1335</v>
      </c>
    </row>
    <row r="636" spans="1:30" x14ac:dyDescent="0.2">
      <c r="A636" s="58" t="s">
        <v>1356</v>
      </c>
      <c r="B636" s="20">
        <v>44821</v>
      </c>
      <c r="C636" s="21"/>
      <c r="D636" s="71" t="s">
        <v>1350</v>
      </c>
      <c r="E636" s="72" t="s">
        <v>191</v>
      </c>
      <c r="F636" s="23"/>
      <c r="G636" s="56">
        <v>8</v>
      </c>
      <c r="H636" s="52">
        <v>2</v>
      </c>
      <c r="I636" s="52">
        <v>6</v>
      </c>
      <c r="J636" s="25">
        <v>0.375</v>
      </c>
      <c r="K636" s="25">
        <v>0.70833333333333337</v>
      </c>
      <c r="L636" s="26"/>
      <c r="M636" s="29"/>
      <c r="N636" s="29" t="s">
        <v>142</v>
      </c>
      <c r="O636" s="29" t="s">
        <v>157</v>
      </c>
      <c r="P636" s="29" t="s">
        <v>151</v>
      </c>
      <c r="Q636" s="30" t="s">
        <v>187</v>
      </c>
      <c r="R636" s="73">
        <v>670</v>
      </c>
      <c r="S636" s="31">
        <f>R636*AE1</f>
        <v>837.5</v>
      </c>
      <c r="T636" s="31">
        <v>1299</v>
      </c>
      <c r="U636" s="32">
        <f t="shared" si="50"/>
        <v>0.3552732871439569</v>
      </c>
      <c r="V636" s="32">
        <f t="shared" si="51"/>
        <v>0.55104477611940295</v>
      </c>
      <c r="W636" s="55" t="s">
        <v>188</v>
      </c>
      <c r="X636" s="117" t="s">
        <v>192</v>
      </c>
      <c r="Y636" s="27" t="s">
        <v>153</v>
      </c>
      <c r="Z636" s="27" t="s">
        <v>1331</v>
      </c>
      <c r="AA636" s="49" t="s">
        <v>1332</v>
      </c>
      <c r="AB636" s="50" t="s">
        <v>1333</v>
      </c>
      <c r="AC636" s="51" t="s">
        <v>1334</v>
      </c>
      <c r="AD636" s="51" t="s">
        <v>1335</v>
      </c>
    </row>
    <row r="637" spans="1:30" ht="17.25" x14ac:dyDescent="0.2">
      <c r="A637" s="58" t="s">
        <v>1356</v>
      </c>
      <c r="B637" s="20">
        <v>44822</v>
      </c>
      <c r="C637" s="21">
        <v>44822</v>
      </c>
      <c r="D637" s="71"/>
      <c r="E637" s="255" t="s">
        <v>1372</v>
      </c>
      <c r="F637" s="23" t="s">
        <v>80</v>
      </c>
      <c r="G637" s="56"/>
      <c r="H637" s="52"/>
      <c r="I637" s="52"/>
      <c r="J637" s="25"/>
      <c r="K637" s="25"/>
      <c r="L637" s="26" t="s">
        <v>194</v>
      </c>
      <c r="M637" s="29" t="s">
        <v>194</v>
      </c>
      <c r="N637" s="29" t="s">
        <v>142</v>
      </c>
      <c r="O637" s="29"/>
      <c r="P637" s="29"/>
      <c r="Q637" s="30"/>
      <c r="R637" s="73"/>
      <c r="S637" s="31"/>
      <c r="T637" s="31"/>
      <c r="U637" s="32"/>
      <c r="V637" s="32"/>
      <c r="W637" s="55" t="s">
        <v>195</v>
      </c>
      <c r="X637" s="55"/>
      <c r="Y637" s="27"/>
      <c r="Z637" s="27"/>
      <c r="AA637" s="49"/>
      <c r="AB637" s="50"/>
      <c r="AC637" s="51"/>
      <c r="AD637" s="51"/>
    </row>
    <row r="638" spans="1:30" ht="17.25" x14ac:dyDescent="0.2">
      <c r="A638" s="58" t="s">
        <v>1356</v>
      </c>
      <c r="B638" s="20">
        <v>44823</v>
      </c>
      <c r="C638" s="21">
        <v>44823</v>
      </c>
      <c r="D638" s="71"/>
      <c r="E638" s="255" t="s">
        <v>1358</v>
      </c>
      <c r="F638" s="23" t="s">
        <v>33</v>
      </c>
      <c r="G638" s="56"/>
      <c r="H638" s="52"/>
      <c r="I638" s="52"/>
      <c r="J638" s="25"/>
      <c r="K638" s="25"/>
      <c r="L638" s="26">
        <v>0.33333333333333331</v>
      </c>
      <c r="M638" s="29">
        <v>0.29166666666666669</v>
      </c>
      <c r="N638" s="29" t="s">
        <v>142</v>
      </c>
      <c r="O638" s="29"/>
      <c r="P638" s="29"/>
      <c r="Q638" s="30"/>
      <c r="R638" s="73"/>
      <c r="S638" s="31"/>
      <c r="T638" s="31"/>
      <c r="U638" s="32"/>
      <c r="V638" s="32"/>
      <c r="W638" s="55" t="s">
        <v>48</v>
      </c>
      <c r="X638" s="55"/>
      <c r="Y638" s="27" t="s">
        <v>29</v>
      </c>
      <c r="Z638" s="27" t="s">
        <v>1201</v>
      </c>
      <c r="AA638" s="49" t="s">
        <v>1202</v>
      </c>
      <c r="AB638" s="50" t="s">
        <v>1203</v>
      </c>
      <c r="AC638" s="51" t="s">
        <v>1204</v>
      </c>
      <c r="AD638" s="51"/>
    </row>
    <row r="639" spans="1:30" x14ac:dyDescent="0.2">
      <c r="A639" s="58" t="s">
        <v>1356</v>
      </c>
      <c r="B639" s="20">
        <v>44823</v>
      </c>
      <c r="C639" s="21"/>
      <c r="D639" s="71" t="s">
        <v>1352</v>
      </c>
      <c r="E639" s="72" t="s">
        <v>1353</v>
      </c>
      <c r="F639" s="23"/>
      <c r="G639" s="56">
        <v>96</v>
      </c>
      <c r="H639" s="52">
        <v>4</v>
      </c>
      <c r="I639" s="52">
        <v>10</v>
      </c>
      <c r="J639" s="25">
        <v>0.375</v>
      </c>
      <c r="K639" s="25">
        <v>0.5</v>
      </c>
      <c r="L639" s="26"/>
      <c r="M639" s="29"/>
      <c r="N639" s="29" t="s">
        <v>142</v>
      </c>
      <c r="O639" s="29" t="s">
        <v>150</v>
      </c>
      <c r="P639" s="29" t="s">
        <v>151</v>
      </c>
      <c r="Q639" s="30" t="s">
        <v>135</v>
      </c>
      <c r="R639" s="73">
        <v>2995</v>
      </c>
      <c r="S639" s="31">
        <f>R639*AE1</f>
        <v>3743.75</v>
      </c>
      <c r="T639" s="31">
        <v>4699</v>
      </c>
      <c r="U639" s="32">
        <f>((T639-S639)/T639)</f>
        <v>0.20328793360289424</v>
      </c>
      <c r="V639" s="32">
        <f>((T639-S639)/S639)</f>
        <v>0.25515859766277127</v>
      </c>
      <c r="W639" s="55" t="s">
        <v>252</v>
      </c>
      <c r="X639" s="117" t="s">
        <v>1354</v>
      </c>
      <c r="Y639" s="27" t="s">
        <v>153</v>
      </c>
      <c r="Z639" s="27" t="s">
        <v>1201</v>
      </c>
      <c r="AA639" s="49" t="s">
        <v>1202</v>
      </c>
      <c r="AB639" s="50" t="s">
        <v>1203</v>
      </c>
      <c r="AC639" s="51" t="s">
        <v>1204</v>
      </c>
      <c r="AD639" s="51"/>
    </row>
    <row r="640" spans="1:30" x14ac:dyDescent="0.2">
      <c r="A640" s="58" t="s">
        <v>1356</v>
      </c>
      <c r="B640" s="20">
        <v>44823</v>
      </c>
      <c r="C640" s="21"/>
      <c r="D640" s="71" t="s">
        <v>1355</v>
      </c>
      <c r="E640" s="72" t="s">
        <v>1353</v>
      </c>
      <c r="F640" s="23"/>
      <c r="G640" s="56">
        <v>96</v>
      </c>
      <c r="H640" s="52">
        <v>4</v>
      </c>
      <c r="I640" s="52">
        <v>10</v>
      </c>
      <c r="J640" s="25">
        <v>0.375</v>
      </c>
      <c r="K640" s="25">
        <v>0.5</v>
      </c>
      <c r="L640" s="26"/>
      <c r="M640" s="29"/>
      <c r="N640" s="29" t="s">
        <v>142</v>
      </c>
      <c r="O640" s="29" t="s">
        <v>150</v>
      </c>
      <c r="P640" s="29" t="s">
        <v>151</v>
      </c>
      <c r="Q640" s="30" t="s">
        <v>135</v>
      </c>
      <c r="R640" s="73">
        <f>2995+680</f>
        <v>3675</v>
      </c>
      <c r="S640" s="31">
        <f>R640*AE1</f>
        <v>4593.75</v>
      </c>
      <c r="T640" s="31">
        <v>5799</v>
      </c>
      <c r="U640" s="32">
        <f>((T640-S640)/T640)</f>
        <v>0.2078375581996896</v>
      </c>
      <c r="V640" s="32">
        <f>((T640-S640)/S640)</f>
        <v>0.2623673469387755</v>
      </c>
      <c r="W640" s="55" t="s">
        <v>252</v>
      </c>
      <c r="X640" s="117" t="s">
        <v>1354</v>
      </c>
      <c r="Y640" s="27" t="s">
        <v>153</v>
      </c>
      <c r="Z640" s="27" t="s">
        <v>1201</v>
      </c>
      <c r="AA640" s="49" t="s">
        <v>1202</v>
      </c>
      <c r="AB640" s="50" t="s">
        <v>1203</v>
      </c>
      <c r="AC640" s="51" t="s">
        <v>1204</v>
      </c>
      <c r="AD640" s="51"/>
    </row>
    <row r="641" spans="1:30" ht="18.75" x14ac:dyDescent="0.2">
      <c r="A641" s="16" t="s">
        <v>1387</v>
      </c>
      <c r="B641" s="17">
        <v>44823</v>
      </c>
      <c r="C641" s="18">
        <v>44823</v>
      </c>
      <c r="D641" s="33"/>
      <c r="E641" s="34" t="s">
        <v>1388</v>
      </c>
      <c r="F641" s="35"/>
      <c r="G641" s="36"/>
      <c r="H641" s="36"/>
      <c r="I641" s="36"/>
      <c r="J641" s="37"/>
      <c r="K641" s="37"/>
      <c r="L641" s="38"/>
      <c r="M641" s="39"/>
      <c r="N641" s="39"/>
      <c r="O641" s="39"/>
      <c r="P641" s="39"/>
      <c r="Q641" s="40"/>
      <c r="R641" s="41"/>
      <c r="S641" s="42"/>
      <c r="T641" s="42"/>
      <c r="U641" s="43"/>
      <c r="V641" s="43"/>
      <c r="W641" s="16" t="s">
        <v>28</v>
      </c>
      <c r="X641" s="16"/>
      <c r="Y641" s="112" t="s">
        <v>29</v>
      </c>
      <c r="Z641" s="44"/>
      <c r="AA641" s="44"/>
      <c r="AB641" s="44"/>
      <c r="AC641" s="45"/>
      <c r="AD641" s="45"/>
    </row>
    <row r="642" spans="1:30" ht="17.25" x14ac:dyDescent="0.2">
      <c r="A642" s="58" t="s">
        <v>1387</v>
      </c>
      <c r="B642" s="20">
        <v>44823</v>
      </c>
      <c r="C642" s="21">
        <v>44823</v>
      </c>
      <c r="D642" s="71"/>
      <c r="E642" s="255" t="s">
        <v>1358</v>
      </c>
      <c r="F642" s="23" t="s">
        <v>33</v>
      </c>
      <c r="G642" s="56"/>
      <c r="H642" s="52"/>
      <c r="I642" s="52"/>
      <c r="J642" s="25"/>
      <c r="K642" s="25"/>
      <c r="L642" s="26">
        <v>0.33333333333333331</v>
      </c>
      <c r="M642" s="29">
        <v>0.29166666666666669</v>
      </c>
      <c r="N642" s="29" t="s">
        <v>142</v>
      </c>
      <c r="O642" s="29"/>
      <c r="P642" s="29"/>
      <c r="Q642" s="30"/>
      <c r="R642" s="73"/>
      <c r="S642" s="31"/>
      <c r="T642" s="31"/>
      <c r="U642" s="32"/>
      <c r="V642" s="32"/>
      <c r="W642" s="55" t="s">
        <v>48</v>
      </c>
      <c r="X642" s="55"/>
      <c r="Y642" s="27" t="s">
        <v>29</v>
      </c>
      <c r="Z642" s="27" t="s">
        <v>1201</v>
      </c>
      <c r="AA642" s="49" t="s">
        <v>1202</v>
      </c>
      <c r="AB642" s="50" t="s">
        <v>1203</v>
      </c>
      <c r="AC642" s="51" t="s">
        <v>1204</v>
      </c>
      <c r="AD642" s="51"/>
    </row>
    <row r="643" spans="1:30" x14ac:dyDescent="0.2">
      <c r="A643" s="58" t="s">
        <v>1387</v>
      </c>
      <c r="B643" s="20">
        <v>44820</v>
      </c>
      <c r="C643" s="21"/>
      <c r="D643" s="71" t="s">
        <v>1359</v>
      </c>
      <c r="E643" s="72" t="s">
        <v>1353</v>
      </c>
      <c r="F643" s="23"/>
      <c r="G643" s="56">
        <v>96</v>
      </c>
      <c r="H643" s="52">
        <v>4</v>
      </c>
      <c r="I643" s="52">
        <v>10</v>
      </c>
      <c r="J643" s="25">
        <v>0.375</v>
      </c>
      <c r="K643" s="25">
        <v>0.625</v>
      </c>
      <c r="L643" s="26"/>
      <c r="M643" s="29"/>
      <c r="N643" s="29" t="s">
        <v>142</v>
      </c>
      <c r="O643" s="29" t="s">
        <v>150</v>
      </c>
      <c r="P643" s="29" t="s">
        <v>151</v>
      </c>
      <c r="Q643" s="30" t="s">
        <v>135</v>
      </c>
      <c r="R643" s="73">
        <v>2995</v>
      </c>
      <c r="S643" s="31">
        <f>R643*AE1</f>
        <v>3743.75</v>
      </c>
      <c r="T643" s="31">
        <v>4699</v>
      </c>
      <c r="U643" s="32">
        <f t="shared" ref="U643:U649" si="52">((T643-S643)/T643)</f>
        <v>0.20328793360289424</v>
      </c>
      <c r="V643" s="32">
        <f t="shared" ref="V643:V649" si="53">((T643-S643)/S643)</f>
        <v>0.25515859766277127</v>
      </c>
      <c r="W643" s="55" t="s">
        <v>34</v>
      </c>
      <c r="X643" s="117" t="s">
        <v>1354</v>
      </c>
      <c r="Y643" s="27" t="s">
        <v>153</v>
      </c>
      <c r="Z643" s="27" t="s">
        <v>1201</v>
      </c>
      <c r="AA643" s="49" t="s">
        <v>1202</v>
      </c>
      <c r="AB643" s="50" t="s">
        <v>1203</v>
      </c>
      <c r="AC643" s="51" t="s">
        <v>1204</v>
      </c>
      <c r="AD643" s="51"/>
    </row>
    <row r="644" spans="1:30" x14ac:dyDescent="0.2">
      <c r="A644" s="58" t="s">
        <v>1387</v>
      </c>
      <c r="B644" s="20">
        <v>44820</v>
      </c>
      <c r="C644" s="21"/>
      <c r="D644" s="71" t="s">
        <v>1360</v>
      </c>
      <c r="E644" s="72" t="s">
        <v>1353</v>
      </c>
      <c r="F644" s="23"/>
      <c r="G644" s="56">
        <v>96</v>
      </c>
      <c r="H644" s="52">
        <v>4</v>
      </c>
      <c r="I644" s="52">
        <v>10</v>
      </c>
      <c r="J644" s="25">
        <v>0.375</v>
      </c>
      <c r="K644" s="25">
        <v>0.625</v>
      </c>
      <c r="L644" s="26"/>
      <c r="M644" s="29"/>
      <c r="N644" s="29" t="s">
        <v>142</v>
      </c>
      <c r="O644" s="29" t="s">
        <v>150</v>
      </c>
      <c r="P644" s="29" t="s">
        <v>151</v>
      </c>
      <c r="Q644" s="30" t="s">
        <v>135</v>
      </c>
      <c r="R644" s="73">
        <f>2995+680</f>
        <v>3675</v>
      </c>
      <c r="S644" s="31">
        <f>R644*AE1</f>
        <v>4593.75</v>
      </c>
      <c r="T644" s="31">
        <v>5799</v>
      </c>
      <c r="U644" s="32">
        <f t="shared" si="52"/>
        <v>0.2078375581996896</v>
      </c>
      <c r="V644" s="32">
        <f t="shared" si="53"/>
        <v>0.2623673469387755</v>
      </c>
      <c r="W644" s="55" t="s">
        <v>34</v>
      </c>
      <c r="X644" s="117" t="s">
        <v>1354</v>
      </c>
      <c r="Y644" s="27" t="s">
        <v>153</v>
      </c>
      <c r="Z644" s="27" t="s">
        <v>1201</v>
      </c>
      <c r="AA644" s="49" t="s">
        <v>1202</v>
      </c>
      <c r="AB644" s="50" t="s">
        <v>1203</v>
      </c>
      <c r="AC644" s="51" t="s">
        <v>1204</v>
      </c>
      <c r="AD644" s="51"/>
    </row>
    <row r="645" spans="1:30" x14ac:dyDescent="0.2">
      <c r="A645" s="58" t="s">
        <v>1387</v>
      </c>
      <c r="B645" s="20">
        <v>44823</v>
      </c>
      <c r="C645" s="21"/>
      <c r="D645" s="71" t="s">
        <v>1361</v>
      </c>
      <c r="E645" s="72" t="s">
        <v>1362</v>
      </c>
      <c r="F645" s="23"/>
      <c r="G645" s="56">
        <v>2</v>
      </c>
      <c r="H645" s="52">
        <v>10</v>
      </c>
      <c r="I645" s="52">
        <v>20</v>
      </c>
      <c r="J645" s="25">
        <v>0.375</v>
      </c>
      <c r="K645" s="25">
        <v>0.45833333333333331</v>
      </c>
      <c r="L645" s="26"/>
      <c r="M645" s="29"/>
      <c r="N645" s="29" t="s">
        <v>142</v>
      </c>
      <c r="O645" s="29" t="s">
        <v>157</v>
      </c>
      <c r="P645" s="29" t="s">
        <v>158</v>
      </c>
      <c r="Q645" s="30" t="s">
        <v>56</v>
      </c>
      <c r="R645" s="73">
        <v>69.5</v>
      </c>
      <c r="S645" s="31">
        <f>R645*AE1</f>
        <v>86.875</v>
      </c>
      <c r="T645" s="31">
        <v>129</v>
      </c>
      <c r="U645" s="32">
        <f t="shared" si="52"/>
        <v>0.32655038759689925</v>
      </c>
      <c r="V645" s="32">
        <f t="shared" si="53"/>
        <v>0.48489208633093528</v>
      </c>
      <c r="W645" s="55" t="s">
        <v>403</v>
      </c>
      <c r="X645" s="117" t="s">
        <v>1363</v>
      </c>
      <c r="Y645" s="27" t="s">
        <v>153</v>
      </c>
      <c r="Z645" s="27" t="s">
        <v>1201</v>
      </c>
      <c r="AA645" s="49" t="s">
        <v>1202</v>
      </c>
      <c r="AB645" s="50" t="s">
        <v>1203</v>
      </c>
      <c r="AC645" s="51" t="s">
        <v>1204</v>
      </c>
      <c r="AD645" s="51"/>
    </row>
    <row r="646" spans="1:30" x14ac:dyDescent="0.2">
      <c r="A646" s="58" t="s">
        <v>1387</v>
      </c>
      <c r="B646" s="20">
        <v>44823</v>
      </c>
      <c r="C646" s="21"/>
      <c r="D646" s="71" t="s">
        <v>1364</v>
      </c>
      <c r="E646" s="72" t="s">
        <v>1365</v>
      </c>
      <c r="F646" s="23"/>
      <c r="G646" s="56">
        <v>4</v>
      </c>
      <c r="H646" s="52">
        <v>10</v>
      </c>
      <c r="I646" s="52">
        <v>20</v>
      </c>
      <c r="J646" s="25">
        <v>0.5</v>
      </c>
      <c r="K646" s="25">
        <v>0.66666666666666663</v>
      </c>
      <c r="L646" s="26"/>
      <c r="M646" s="29"/>
      <c r="N646" s="29" t="s">
        <v>142</v>
      </c>
      <c r="O646" s="29" t="s">
        <v>157</v>
      </c>
      <c r="P646" s="29" t="s">
        <v>180</v>
      </c>
      <c r="Q646" s="30" t="s">
        <v>56</v>
      </c>
      <c r="R646" s="73">
        <v>64</v>
      </c>
      <c r="S646" s="31">
        <f>R646*AE1</f>
        <v>80</v>
      </c>
      <c r="T646" s="31">
        <v>119</v>
      </c>
      <c r="U646" s="32">
        <f t="shared" si="52"/>
        <v>0.32773109243697479</v>
      </c>
      <c r="V646" s="32">
        <f t="shared" si="53"/>
        <v>0.48749999999999999</v>
      </c>
      <c r="W646" s="55" t="s">
        <v>403</v>
      </c>
      <c r="X646" s="117" t="s">
        <v>1366</v>
      </c>
      <c r="Y646" s="27" t="s">
        <v>153</v>
      </c>
      <c r="Z646" s="27" t="s">
        <v>1201</v>
      </c>
      <c r="AA646" s="49" t="s">
        <v>1202</v>
      </c>
      <c r="AB646" s="50" t="s">
        <v>1203</v>
      </c>
      <c r="AC646" s="51" t="s">
        <v>1204</v>
      </c>
      <c r="AD646" s="51"/>
    </row>
    <row r="647" spans="1:30" x14ac:dyDescent="0.2">
      <c r="A647" s="58" t="s">
        <v>1387</v>
      </c>
      <c r="B647" s="20">
        <v>44823</v>
      </c>
      <c r="C647" s="21"/>
      <c r="D647" s="71" t="s">
        <v>1367</v>
      </c>
      <c r="E647" s="72" t="s">
        <v>1368</v>
      </c>
      <c r="F647" s="23"/>
      <c r="G647" s="56">
        <v>2.5</v>
      </c>
      <c r="H647" s="52">
        <v>10</v>
      </c>
      <c r="I647" s="52">
        <v>20</v>
      </c>
      <c r="J647" s="25">
        <v>0.41666666666666669</v>
      </c>
      <c r="K647" s="25">
        <v>0.52083333333333337</v>
      </c>
      <c r="L647" s="26"/>
      <c r="M647" s="29"/>
      <c r="N647" s="29" t="s">
        <v>142</v>
      </c>
      <c r="O647" s="29" t="s">
        <v>136</v>
      </c>
      <c r="P647" s="29" t="s">
        <v>151</v>
      </c>
      <c r="Q647" s="30" t="s">
        <v>56</v>
      </c>
      <c r="R647" s="73">
        <v>42</v>
      </c>
      <c r="S647" s="31">
        <f>R647*AE1</f>
        <v>52.5</v>
      </c>
      <c r="T647" s="31">
        <v>99</v>
      </c>
      <c r="U647" s="32">
        <f t="shared" si="52"/>
        <v>0.46969696969696972</v>
      </c>
      <c r="V647" s="32">
        <f t="shared" si="53"/>
        <v>0.88571428571428568</v>
      </c>
      <c r="W647" s="55" t="s">
        <v>403</v>
      </c>
      <c r="X647" s="117" t="s">
        <v>1369</v>
      </c>
      <c r="Y647" s="27" t="s">
        <v>153</v>
      </c>
      <c r="Z647" s="27" t="s">
        <v>1201</v>
      </c>
      <c r="AA647" s="49" t="s">
        <v>1202</v>
      </c>
      <c r="AB647" s="50" t="s">
        <v>1203</v>
      </c>
      <c r="AC647" s="51" t="s">
        <v>1204</v>
      </c>
      <c r="AD647" s="51"/>
    </row>
    <row r="648" spans="1:30" x14ac:dyDescent="0.2">
      <c r="A648" s="58" t="s">
        <v>1387</v>
      </c>
      <c r="B648" s="20">
        <v>44823</v>
      </c>
      <c r="C648" s="21"/>
      <c r="D648" s="71" t="s">
        <v>1370</v>
      </c>
      <c r="E648" s="72" t="s">
        <v>186</v>
      </c>
      <c r="F648" s="23"/>
      <c r="G648" s="56">
        <v>4</v>
      </c>
      <c r="H648" s="52">
        <v>2</v>
      </c>
      <c r="I648" s="52">
        <v>6</v>
      </c>
      <c r="J648" s="25">
        <v>0.375</v>
      </c>
      <c r="K648" s="25">
        <v>0.54166666666666663</v>
      </c>
      <c r="L648" s="26"/>
      <c r="M648" s="29"/>
      <c r="N648" s="29" t="s">
        <v>142</v>
      </c>
      <c r="O648" s="29" t="s">
        <v>157</v>
      </c>
      <c r="P648" s="29" t="s">
        <v>151</v>
      </c>
      <c r="Q648" s="30" t="s">
        <v>187</v>
      </c>
      <c r="R648" s="73">
        <v>1030</v>
      </c>
      <c r="S648" s="31">
        <f>R648*AE1</f>
        <v>1287.5</v>
      </c>
      <c r="T648" s="31">
        <v>1999</v>
      </c>
      <c r="U648" s="32">
        <f t="shared" si="52"/>
        <v>0.355927963981991</v>
      </c>
      <c r="V648" s="32">
        <f t="shared" si="53"/>
        <v>0.55262135922330102</v>
      </c>
      <c r="W648" s="55" t="s">
        <v>188</v>
      </c>
      <c r="X648" s="117" t="s">
        <v>189</v>
      </c>
      <c r="Y648" s="27" t="s">
        <v>153</v>
      </c>
      <c r="Z648" s="27" t="s">
        <v>1201</v>
      </c>
      <c r="AA648" s="49" t="s">
        <v>1202</v>
      </c>
      <c r="AB648" s="50" t="s">
        <v>1203</v>
      </c>
      <c r="AC648" s="51" t="s">
        <v>1204</v>
      </c>
      <c r="AD648" s="51"/>
    </row>
    <row r="649" spans="1:30" x14ac:dyDescent="0.2">
      <c r="A649" s="58" t="s">
        <v>1387</v>
      </c>
      <c r="B649" s="20">
        <v>44823</v>
      </c>
      <c r="C649" s="21"/>
      <c r="D649" s="71" t="s">
        <v>1371</v>
      </c>
      <c r="E649" s="72" t="s">
        <v>191</v>
      </c>
      <c r="F649" s="23"/>
      <c r="G649" s="56">
        <v>8</v>
      </c>
      <c r="H649" s="52">
        <v>2</v>
      </c>
      <c r="I649" s="52">
        <v>6</v>
      </c>
      <c r="J649" s="25">
        <v>0.375</v>
      </c>
      <c r="K649" s="25">
        <v>0.70833333333333337</v>
      </c>
      <c r="L649" s="26"/>
      <c r="M649" s="29"/>
      <c r="N649" s="29" t="s">
        <v>142</v>
      </c>
      <c r="O649" s="29" t="s">
        <v>157</v>
      </c>
      <c r="P649" s="29" t="s">
        <v>151</v>
      </c>
      <c r="Q649" s="30" t="s">
        <v>187</v>
      </c>
      <c r="R649" s="73">
        <v>1510</v>
      </c>
      <c r="S649" s="31">
        <f>R649*AE1</f>
        <v>1887.5</v>
      </c>
      <c r="T649" s="31">
        <v>2999</v>
      </c>
      <c r="U649" s="32">
        <f t="shared" si="52"/>
        <v>0.37062354118039348</v>
      </c>
      <c r="V649" s="32">
        <f t="shared" si="53"/>
        <v>0.58887417218543048</v>
      </c>
      <c r="W649" s="55" t="s">
        <v>188</v>
      </c>
      <c r="X649" s="117" t="s">
        <v>192</v>
      </c>
      <c r="Y649" s="27" t="s">
        <v>153</v>
      </c>
      <c r="Z649" s="27" t="s">
        <v>1201</v>
      </c>
      <c r="AA649" s="49" t="s">
        <v>1202</v>
      </c>
      <c r="AB649" s="50" t="s">
        <v>1203</v>
      </c>
      <c r="AC649" s="51" t="s">
        <v>1204</v>
      </c>
      <c r="AD649" s="51"/>
    </row>
    <row r="650" spans="1:30" ht="17.25" x14ac:dyDescent="0.2">
      <c r="A650" s="58" t="s">
        <v>1387</v>
      </c>
      <c r="B650" s="20">
        <v>44824</v>
      </c>
      <c r="C650" s="21">
        <v>44824</v>
      </c>
      <c r="D650" s="71"/>
      <c r="E650" s="255" t="s">
        <v>1389</v>
      </c>
      <c r="F650" s="23" t="s">
        <v>1390</v>
      </c>
      <c r="G650" s="56"/>
      <c r="H650" s="52"/>
      <c r="I650" s="52"/>
      <c r="J650" s="25"/>
      <c r="K650" s="25"/>
      <c r="L650" s="26">
        <v>0.33333333333333331</v>
      </c>
      <c r="M650" s="29">
        <v>0.33333333333333331</v>
      </c>
      <c r="N650" s="29" t="s">
        <v>142</v>
      </c>
      <c r="O650" s="29"/>
      <c r="P650" s="29"/>
      <c r="Q650" s="30"/>
      <c r="R650" s="73"/>
      <c r="S650" s="31"/>
      <c r="T650" s="31"/>
      <c r="U650" s="32"/>
      <c r="V650" s="32"/>
      <c r="W650" s="55" t="s">
        <v>195</v>
      </c>
      <c r="X650" s="55"/>
      <c r="Y650" s="27"/>
      <c r="Z650" s="27"/>
      <c r="AA650" s="49"/>
      <c r="AB650" s="50"/>
      <c r="AC650" s="51"/>
      <c r="AD650" s="51"/>
    </row>
    <row r="651" spans="1:30" ht="17.25" x14ac:dyDescent="0.2">
      <c r="A651" s="58" t="s">
        <v>1391</v>
      </c>
      <c r="B651" s="20">
        <v>44824</v>
      </c>
      <c r="C651" s="21">
        <v>44824</v>
      </c>
      <c r="D651" s="71"/>
      <c r="E651" s="255" t="s">
        <v>1392</v>
      </c>
      <c r="F651" s="23" t="s">
        <v>52</v>
      </c>
      <c r="G651" s="56"/>
      <c r="H651" s="52"/>
      <c r="I651" s="52"/>
      <c r="J651" s="25"/>
      <c r="K651" s="25"/>
      <c r="L651" s="26">
        <v>0.35416666666666669</v>
      </c>
      <c r="M651" s="29">
        <v>0.6875</v>
      </c>
      <c r="N651" s="29" t="s">
        <v>142</v>
      </c>
      <c r="O651" s="29"/>
      <c r="P651" s="29"/>
      <c r="Q651" s="30"/>
      <c r="R651" s="73"/>
      <c r="S651" s="31"/>
      <c r="T651" s="31"/>
      <c r="U651" s="32"/>
      <c r="V651" s="32"/>
      <c r="W651" s="55" t="s">
        <v>195</v>
      </c>
      <c r="X651" s="55"/>
      <c r="Y651" s="27"/>
      <c r="Z651" s="27"/>
      <c r="AA651" s="49"/>
      <c r="AB651" s="50"/>
      <c r="AC651" s="51"/>
      <c r="AD651" s="51"/>
    </row>
    <row r="652" spans="1:30" ht="17.25" x14ac:dyDescent="0.2">
      <c r="A652" s="58" t="s">
        <v>1393</v>
      </c>
      <c r="B652" s="20">
        <v>44824</v>
      </c>
      <c r="C652" s="21">
        <v>44824</v>
      </c>
      <c r="D652" s="71"/>
      <c r="E652" s="255" t="s">
        <v>1394</v>
      </c>
      <c r="F652" s="23" t="s">
        <v>1390</v>
      </c>
      <c r="G652" s="56"/>
      <c r="H652" s="52"/>
      <c r="I652" s="52"/>
      <c r="J652" s="25"/>
      <c r="K652" s="25"/>
      <c r="L652" s="26">
        <v>0.70833333333333337</v>
      </c>
      <c r="M652" s="29">
        <v>0.70833333333333337</v>
      </c>
      <c r="N652" s="29" t="s">
        <v>142</v>
      </c>
      <c r="O652" s="29"/>
      <c r="P652" s="29"/>
      <c r="Q652" s="30"/>
      <c r="R652" s="73"/>
      <c r="S652" s="31"/>
      <c r="T652" s="31"/>
      <c r="U652" s="32"/>
      <c r="V652" s="32"/>
      <c r="W652" s="55" t="s">
        <v>195</v>
      </c>
      <c r="X652" s="55"/>
      <c r="Y652" s="27"/>
      <c r="Z652" s="27"/>
      <c r="AA652" s="49"/>
      <c r="AB652" s="50"/>
      <c r="AC652" s="51"/>
      <c r="AD652" s="51"/>
    </row>
    <row r="653" spans="1:30" ht="17.25" x14ac:dyDescent="0.2">
      <c r="A653" s="58" t="s">
        <v>1387</v>
      </c>
      <c r="B653" s="20">
        <v>44825</v>
      </c>
      <c r="C653" s="21">
        <v>44825</v>
      </c>
      <c r="D653" s="71"/>
      <c r="E653" s="28" t="s">
        <v>1395</v>
      </c>
      <c r="F653" s="23" t="s">
        <v>33</v>
      </c>
      <c r="G653" s="56"/>
      <c r="H653" s="52"/>
      <c r="I653" s="52"/>
      <c r="J653" s="25"/>
      <c r="K653" s="25"/>
      <c r="L653" s="26">
        <v>0.54166666666666663</v>
      </c>
      <c r="M653" s="29" t="s">
        <v>194</v>
      </c>
      <c r="N653" s="29" t="s">
        <v>142</v>
      </c>
      <c r="O653" s="29"/>
      <c r="P653" s="29"/>
      <c r="Q653" s="30"/>
      <c r="R653" s="73"/>
      <c r="S653" s="31"/>
      <c r="T653" s="31"/>
      <c r="U653" s="32"/>
      <c r="V653" s="32"/>
      <c r="W653" s="55" t="s">
        <v>48</v>
      </c>
      <c r="X653" s="55"/>
      <c r="Y653" s="27" t="s">
        <v>29</v>
      </c>
      <c r="Z653" s="27" t="s">
        <v>1396</v>
      </c>
      <c r="AA653" s="49" t="s">
        <v>1397</v>
      </c>
      <c r="AB653" s="50" t="s">
        <v>1398</v>
      </c>
      <c r="AC653" s="51" t="s">
        <v>1399</v>
      </c>
      <c r="AD653" s="51" t="s">
        <v>1400</v>
      </c>
    </row>
    <row r="654" spans="1:30" x14ac:dyDescent="0.2">
      <c r="A654" s="58" t="s">
        <v>1387</v>
      </c>
      <c r="B654" s="20">
        <v>44825</v>
      </c>
      <c r="C654" s="21"/>
      <c r="D654" s="71" t="s">
        <v>1401</v>
      </c>
      <c r="E654" s="72" t="s">
        <v>1402</v>
      </c>
      <c r="F654" s="23"/>
      <c r="G654" s="56">
        <v>4</v>
      </c>
      <c r="H654" s="52">
        <v>2</v>
      </c>
      <c r="I654" s="52">
        <v>30</v>
      </c>
      <c r="J654" s="25">
        <v>0.5625</v>
      </c>
      <c r="K654" s="25">
        <v>0.72916666666666663</v>
      </c>
      <c r="L654" s="26"/>
      <c r="M654" s="29"/>
      <c r="N654" s="29" t="s">
        <v>142</v>
      </c>
      <c r="O654" s="29" t="s">
        <v>157</v>
      </c>
      <c r="P654" s="29" t="s">
        <v>151</v>
      </c>
      <c r="Q654" s="30" t="s">
        <v>68</v>
      </c>
      <c r="R654" s="73">
        <v>146.38999999999999</v>
      </c>
      <c r="S654" s="31">
        <f>R654*AE1</f>
        <v>182.98749999999998</v>
      </c>
      <c r="T654" s="31">
        <v>269</v>
      </c>
      <c r="U654" s="32">
        <f>((T654-S654)/T654)</f>
        <v>0.31974907063197033</v>
      </c>
      <c r="V654" s="32">
        <f>((T654-S654)/S654)</f>
        <v>0.47004576815356253</v>
      </c>
      <c r="W654" s="55" t="s">
        <v>159</v>
      </c>
      <c r="X654" s="117" t="s">
        <v>1403</v>
      </c>
      <c r="Y654" s="27" t="s">
        <v>153</v>
      </c>
      <c r="Z654" s="27" t="s">
        <v>1396</v>
      </c>
      <c r="AA654" s="49" t="s">
        <v>1397</v>
      </c>
      <c r="AB654" s="50" t="s">
        <v>1398</v>
      </c>
      <c r="AC654" s="51" t="s">
        <v>1399</v>
      </c>
      <c r="AD654" s="51" t="s">
        <v>1400</v>
      </c>
    </row>
    <row r="655" spans="1:30" x14ac:dyDescent="0.2">
      <c r="A655" s="58" t="s">
        <v>1387</v>
      </c>
      <c r="B655" s="20">
        <v>44825</v>
      </c>
      <c r="C655" s="21"/>
      <c r="D655" s="71" t="s">
        <v>1404</v>
      </c>
      <c r="E655" s="72" t="s">
        <v>1405</v>
      </c>
      <c r="F655" s="23"/>
      <c r="G655" s="56">
        <v>6</v>
      </c>
      <c r="H655" s="52">
        <v>2</v>
      </c>
      <c r="I655" s="52">
        <v>50</v>
      </c>
      <c r="J655" s="25">
        <v>0.5625</v>
      </c>
      <c r="K655" s="25">
        <v>0.8125</v>
      </c>
      <c r="L655" s="26"/>
      <c r="M655" s="29"/>
      <c r="N655" s="29" t="s">
        <v>142</v>
      </c>
      <c r="O655" s="29" t="s">
        <v>157</v>
      </c>
      <c r="P655" s="29" t="s">
        <v>151</v>
      </c>
      <c r="Q655" s="30" t="s">
        <v>68</v>
      </c>
      <c r="R655" s="73">
        <v>311.58999999999997</v>
      </c>
      <c r="S655" s="31">
        <f>R655*AE1</f>
        <v>389.48749999999995</v>
      </c>
      <c r="T655" s="31">
        <v>559</v>
      </c>
      <c r="U655" s="32">
        <f>((T655-S655)/T655)</f>
        <v>0.30324239713774603</v>
      </c>
      <c r="V655" s="32">
        <f>((T655-S655)/S655)</f>
        <v>0.43521935877274642</v>
      </c>
      <c r="W655" s="55" t="s">
        <v>159</v>
      </c>
      <c r="X655" s="117" t="s">
        <v>1406</v>
      </c>
      <c r="Y655" s="27" t="s">
        <v>153</v>
      </c>
      <c r="Z655" s="27" t="s">
        <v>1396</v>
      </c>
      <c r="AA655" s="49" t="s">
        <v>1397</v>
      </c>
      <c r="AB655" s="50" t="s">
        <v>1398</v>
      </c>
      <c r="AC655" s="51" t="s">
        <v>1399</v>
      </c>
      <c r="AD655" s="51" t="s">
        <v>1400</v>
      </c>
    </row>
    <row r="656" spans="1:30" x14ac:dyDescent="0.2">
      <c r="A656" s="58" t="s">
        <v>1387</v>
      </c>
      <c r="B656" s="20">
        <v>44825</v>
      </c>
      <c r="C656" s="21"/>
      <c r="D656" s="71" t="s">
        <v>1407</v>
      </c>
      <c r="E656" s="72" t="s">
        <v>1408</v>
      </c>
      <c r="F656" s="23"/>
      <c r="G656" s="56">
        <v>3</v>
      </c>
      <c r="H656" s="52">
        <v>2</v>
      </c>
      <c r="I656" s="52">
        <v>30</v>
      </c>
      <c r="J656" s="25">
        <v>0.58333333333333337</v>
      </c>
      <c r="K656" s="25">
        <v>0.70833333333333337</v>
      </c>
      <c r="L656" s="26"/>
      <c r="M656" s="29"/>
      <c r="N656" s="29" t="s">
        <v>142</v>
      </c>
      <c r="O656" s="29" t="s">
        <v>136</v>
      </c>
      <c r="P656" s="29" t="s">
        <v>180</v>
      </c>
      <c r="Q656" s="30" t="s">
        <v>273</v>
      </c>
      <c r="R656" s="73">
        <v>71.34</v>
      </c>
      <c r="S656" s="31">
        <f>R656*AE1</f>
        <v>89.175000000000011</v>
      </c>
      <c r="T656" s="31">
        <v>129</v>
      </c>
      <c r="U656" s="32">
        <f>((T656-S656)/T656)</f>
        <v>0.30872093023255803</v>
      </c>
      <c r="V656" s="32">
        <f>((T656-S656)/S656)</f>
        <v>0.44659377628259023</v>
      </c>
      <c r="W656" s="55" t="s">
        <v>159</v>
      </c>
      <c r="X656" s="117" t="s">
        <v>1409</v>
      </c>
      <c r="Y656" s="27" t="s">
        <v>153</v>
      </c>
      <c r="Z656" s="27" t="s">
        <v>1396</v>
      </c>
      <c r="AA656" s="49" t="s">
        <v>1397</v>
      </c>
      <c r="AB656" s="50" t="s">
        <v>1398</v>
      </c>
      <c r="AC656" s="51" t="s">
        <v>1399</v>
      </c>
      <c r="AD656" s="51" t="s">
        <v>1400</v>
      </c>
    </row>
    <row r="657" spans="1:30" x14ac:dyDescent="0.2">
      <c r="A657" s="58" t="s">
        <v>1387</v>
      </c>
      <c r="B657" s="20">
        <v>44825</v>
      </c>
      <c r="C657" s="21"/>
      <c r="D657" s="71" t="s">
        <v>1410</v>
      </c>
      <c r="E657" s="72" t="s">
        <v>1411</v>
      </c>
      <c r="F657" s="23"/>
      <c r="G657" s="56">
        <v>2</v>
      </c>
      <c r="H657" s="52">
        <v>2</v>
      </c>
      <c r="I657" s="52">
        <v>70</v>
      </c>
      <c r="J657" s="25">
        <v>0.85416666666666663</v>
      </c>
      <c r="K657" s="25">
        <v>0.9375</v>
      </c>
      <c r="L657" s="26"/>
      <c r="M657" s="29"/>
      <c r="N657" s="29" t="s">
        <v>142</v>
      </c>
      <c r="O657" s="29" t="s">
        <v>211</v>
      </c>
      <c r="P657" s="29" t="s">
        <v>158</v>
      </c>
      <c r="Q657" s="30" t="s">
        <v>68</v>
      </c>
      <c r="R657" s="73">
        <v>66.87</v>
      </c>
      <c r="S657" s="31">
        <f>R657*AE1</f>
        <v>83.587500000000006</v>
      </c>
      <c r="T657" s="31">
        <v>119</v>
      </c>
      <c r="U657" s="32">
        <f>((T657-S657)/T657)</f>
        <v>0.29758403361344532</v>
      </c>
      <c r="V657" s="32">
        <f>((T657-S657)/S657)</f>
        <v>0.4236578435770898</v>
      </c>
      <c r="W657" s="55" t="s">
        <v>159</v>
      </c>
      <c r="X657" s="117" t="s">
        <v>1412</v>
      </c>
      <c r="Y657" s="27" t="s">
        <v>153</v>
      </c>
      <c r="Z657" s="27" t="s">
        <v>1396</v>
      </c>
      <c r="AA657" s="49" t="s">
        <v>1397</v>
      </c>
      <c r="AB657" s="50" t="s">
        <v>1398</v>
      </c>
      <c r="AC657" s="51" t="s">
        <v>1399</v>
      </c>
      <c r="AD657" s="51" t="s">
        <v>1400</v>
      </c>
    </row>
    <row r="658" spans="1:30" x14ac:dyDescent="0.2">
      <c r="A658" s="58" t="s">
        <v>1387</v>
      </c>
      <c r="B658" s="20">
        <v>44825</v>
      </c>
      <c r="C658" s="21"/>
      <c r="D658" s="71" t="s">
        <v>1413</v>
      </c>
      <c r="E658" s="72" t="s">
        <v>191</v>
      </c>
      <c r="F658" s="23"/>
      <c r="G658" s="56">
        <v>8</v>
      </c>
      <c r="H658" s="52">
        <v>2</v>
      </c>
      <c r="I658" s="52">
        <v>6</v>
      </c>
      <c r="J658" s="25">
        <v>0.375</v>
      </c>
      <c r="K658" s="25">
        <v>0.70833333333333337</v>
      </c>
      <c r="L658" s="26"/>
      <c r="M658" s="29"/>
      <c r="N658" s="29" t="s">
        <v>142</v>
      </c>
      <c r="O658" s="29" t="s">
        <v>157</v>
      </c>
      <c r="P658" s="29" t="s">
        <v>151</v>
      </c>
      <c r="Q658" s="30" t="s">
        <v>187</v>
      </c>
      <c r="R658" s="73">
        <v>1360</v>
      </c>
      <c r="S658" s="31">
        <f>R658*AE1</f>
        <v>1700</v>
      </c>
      <c r="T658" s="31">
        <v>2599</v>
      </c>
      <c r="U658" s="32">
        <f>((T658-S658)/T658)</f>
        <v>0.34590227010388613</v>
      </c>
      <c r="V658" s="32">
        <f>((T658-S658)/S658)</f>
        <v>0.52882352941176469</v>
      </c>
      <c r="W658" s="55" t="s">
        <v>188</v>
      </c>
      <c r="X658" s="117" t="s">
        <v>192</v>
      </c>
      <c r="Y658" s="27" t="s">
        <v>153</v>
      </c>
      <c r="Z658" s="27" t="s">
        <v>1396</v>
      </c>
      <c r="AA658" s="49" t="s">
        <v>1397</v>
      </c>
      <c r="AB658" s="50" t="s">
        <v>1398</v>
      </c>
      <c r="AC658" s="51" t="s">
        <v>1399</v>
      </c>
      <c r="AD658" s="51" t="s">
        <v>1400</v>
      </c>
    </row>
    <row r="659" spans="1:30" ht="17.25" x14ac:dyDescent="0.2">
      <c r="A659" s="58" t="s">
        <v>1387</v>
      </c>
      <c r="B659" s="20">
        <v>44826</v>
      </c>
      <c r="C659" s="21">
        <v>44826</v>
      </c>
      <c r="D659" s="71"/>
      <c r="E659" s="28" t="s">
        <v>1395</v>
      </c>
      <c r="F659" s="23" t="s">
        <v>33</v>
      </c>
      <c r="G659" s="56"/>
      <c r="H659" s="52"/>
      <c r="I659" s="52"/>
      <c r="J659" s="25"/>
      <c r="K659" s="25"/>
      <c r="L659" s="26" t="s">
        <v>194</v>
      </c>
      <c r="M659" s="29">
        <v>0.54166666666666663</v>
      </c>
      <c r="N659" s="29" t="s">
        <v>142</v>
      </c>
      <c r="O659" s="29"/>
      <c r="P659" s="29"/>
      <c r="Q659" s="30"/>
      <c r="R659" s="73"/>
      <c r="S659" s="31"/>
      <c r="T659" s="31"/>
      <c r="U659" s="32"/>
      <c r="V659" s="32"/>
      <c r="W659" s="55" t="s">
        <v>48</v>
      </c>
      <c r="X659" s="55"/>
      <c r="Y659" s="27" t="s">
        <v>29</v>
      </c>
      <c r="Z659" s="27" t="s">
        <v>1396</v>
      </c>
      <c r="AA659" s="49" t="s">
        <v>1397</v>
      </c>
      <c r="AB659" s="50" t="s">
        <v>1398</v>
      </c>
      <c r="AC659" s="51" t="s">
        <v>1399</v>
      </c>
      <c r="AD659" s="51" t="s">
        <v>1400</v>
      </c>
    </row>
    <row r="660" spans="1:30" x14ac:dyDescent="0.2">
      <c r="A660" s="58" t="s">
        <v>1387</v>
      </c>
      <c r="B660" s="20">
        <v>44826</v>
      </c>
      <c r="C660" s="21"/>
      <c r="D660" s="71" t="s">
        <v>1414</v>
      </c>
      <c r="E660" s="72" t="s">
        <v>1415</v>
      </c>
      <c r="F660" s="23"/>
      <c r="G660" s="56">
        <v>4</v>
      </c>
      <c r="H660" s="52">
        <v>2</v>
      </c>
      <c r="I660" s="52">
        <v>70</v>
      </c>
      <c r="J660" s="25">
        <v>0.35416666666666669</v>
      </c>
      <c r="K660" s="25">
        <v>0.52083333333333337</v>
      </c>
      <c r="L660" s="26"/>
      <c r="M660" s="29"/>
      <c r="N660" s="29" t="s">
        <v>142</v>
      </c>
      <c r="O660" s="29" t="s">
        <v>157</v>
      </c>
      <c r="P660" s="29" t="s">
        <v>151</v>
      </c>
      <c r="Q660" s="30" t="s">
        <v>68</v>
      </c>
      <c r="R660" s="73">
        <v>120.99</v>
      </c>
      <c r="S660" s="31">
        <f>R660*AE1</f>
        <v>151.23749999999998</v>
      </c>
      <c r="T660" s="31">
        <v>219</v>
      </c>
      <c r="U660" s="32">
        <f>((T660-S660)/T660)</f>
        <v>0.30941780821917814</v>
      </c>
      <c r="V660" s="32">
        <f>((T660-S660)/S660)</f>
        <v>0.4480535581453014</v>
      </c>
      <c r="W660" s="55" t="s">
        <v>159</v>
      </c>
      <c r="X660" s="117" t="s">
        <v>1416</v>
      </c>
      <c r="Y660" s="27" t="s">
        <v>153</v>
      </c>
      <c r="Z660" s="27" t="s">
        <v>1396</v>
      </c>
      <c r="AA660" s="49" t="s">
        <v>1397</v>
      </c>
      <c r="AB660" s="50" t="s">
        <v>1398</v>
      </c>
      <c r="AC660" s="51" t="s">
        <v>1399</v>
      </c>
      <c r="AD660" s="51" t="s">
        <v>1400</v>
      </c>
    </row>
    <row r="661" spans="1:30" x14ac:dyDescent="0.2">
      <c r="A661" s="58" t="s">
        <v>1387</v>
      </c>
      <c r="B661" s="20">
        <v>44826</v>
      </c>
      <c r="C661" s="21"/>
      <c r="D661" s="71" t="s">
        <v>1417</v>
      </c>
      <c r="E661" s="72" t="s">
        <v>186</v>
      </c>
      <c r="F661" s="23"/>
      <c r="G661" s="56">
        <v>4</v>
      </c>
      <c r="H661" s="52">
        <v>2</v>
      </c>
      <c r="I661" s="52">
        <v>6</v>
      </c>
      <c r="J661" s="25">
        <v>0.375</v>
      </c>
      <c r="K661" s="25">
        <v>0.54166666666666663</v>
      </c>
      <c r="L661" s="26"/>
      <c r="M661" s="29"/>
      <c r="N661" s="29" t="s">
        <v>142</v>
      </c>
      <c r="O661" s="29" t="s">
        <v>157</v>
      </c>
      <c r="P661" s="29" t="s">
        <v>151</v>
      </c>
      <c r="Q661" s="30" t="s">
        <v>187</v>
      </c>
      <c r="R661" s="73">
        <v>745</v>
      </c>
      <c r="S661" s="31">
        <f>R661*AE1</f>
        <v>931.25</v>
      </c>
      <c r="T661" s="31">
        <v>1499</v>
      </c>
      <c r="U661" s="32">
        <f>((T661-S661)/T661)</f>
        <v>0.37875250166777852</v>
      </c>
      <c r="V661" s="32">
        <f>((T661-S661)/S661)</f>
        <v>0.60966442953020139</v>
      </c>
      <c r="W661" s="55" t="s">
        <v>188</v>
      </c>
      <c r="X661" s="117" t="s">
        <v>189</v>
      </c>
      <c r="Y661" s="27" t="s">
        <v>153</v>
      </c>
      <c r="Z661" s="27" t="s">
        <v>1396</v>
      </c>
      <c r="AA661" s="49" t="s">
        <v>1397</v>
      </c>
      <c r="AB661" s="50" t="s">
        <v>1398</v>
      </c>
      <c r="AC661" s="51" t="s">
        <v>1399</v>
      </c>
      <c r="AD661" s="51" t="s">
        <v>1400</v>
      </c>
    </row>
    <row r="662" spans="1:30" ht="17.25" x14ac:dyDescent="0.2">
      <c r="A662" s="58" t="s">
        <v>1387</v>
      </c>
      <c r="B662" s="20">
        <v>44827</v>
      </c>
      <c r="C662" s="21">
        <v>44827</v>
      </c>
      <c r="D662" s="46"/>
      <c r="E662" s="104" t="s">
        <v>1418</v>
      </c>
      <c r="F662" s="23" t="s">
        <v>33</v>
      </c>
      <c r="G662" s="56"/>
      <c r="H662" s="52"/>
      <c r="I662" s="52"/>
      <c r="J662" s="25"/>
      <c r="K662" s="25"/>
      <c r="L662" s="26">
        <v>0.58333333333333337</v>
      </c>
      <c r="M662" s="29" t="s">
        <v>194</v>
      </c>
      <c r="N662" s="29" t="s">
        <v>142</v>
      </c>
      <c r="O662" s="29"/>
      <c r="P662" s="29"/>
      <c r="Q662" s="30"/>
      <c r="R662" s="53"/>
      <c r="S662" s="54"/>
      <c r="T662" s="54"/>
      <c r="U662" s="32"/>
      <c r="V662" s="32"/>
      <c r="W662" s="55" t="s">
        <v>48</v>
      </c>
      <c r="X662" s="55"/>
      <c r="Y662" s="113" t="s">
        <v>29</v>
      </c>
      <c r="Z662" s="27" t="s">
        <v>640</v>
      </c>
      <c r="AA662" s="49" t="s">
        <v>641</v>
      </c>
      <c r="AB662" s="50" t="s">
        <v>642</v>
      </c>
      <c r="AC662" s="51"/>
      <c r="AD662" s="51"/>
    </row>
    <row r="663" spans="1:30" ht="17.25" x14ac:dyDescent="0.2">
      <c r="A663" s="58" t="s">
        <v>1387</v>
      </c>
      <c r="B663" s="20">
        <v>44828</v>
      </c>
      <c r="C663" s="21">
        <v>44828</v>
      </c>
      <c r="D663" s="46"/>
      <c r="E663" s="104" t="s">
        <v>1418</v>
      </c>
      <c r="F663" s="23" t="s">
        <v>33</v>
      </c>
      <c r="G663" s="56"/>
      <c r="H663" s="52"/>
      <c r="I663" s="52"/>
      <c r="J663" s="25"/>
      <c r="K663" s="25"/>
      <c r="L663" s="26" t="s">
        <v>194</v>
      </c>
      <c r="M663" s="29">
        <v>0.75</v>
      </c>
      <c r="N663" s="29" t="s">
        <v>142</v>
      </c>
      <c r="O663" s="29"/>
      <c r="P663" s="29"/>
      <c r="Q663" s="30"/>
      <c r="R663" s="53"/>
      <c r="S663" s="54"/>
      <c r="T663" s="54"/>
      <c r="U663" s="32"/>
      <c r="V663" s="32"/>
      <c r="W663" s="55" t="s">
        <v>48</v>
      </c>
      <c r="X663" s="55"/>
      <c r="Y663" s="113" t="s">
        <v>29</v>
      </c>
      <c r="Z663" s="27" t="s">
        <v>640</v>
      </c>
      <c r="AA663" s="49" t="s">
        <v>641</v>
      </c>
      <c r="AB663" s="50" t="s">
        <v>642</v>
      </c>
      <c r="AC663" s="51"/>
      <c r="AD663" s="51"/>
    </row>
    <row r="664" spans="1:30" ht="17.25" x14ac:dyDescent="0.2">
      <c r="A664" s="58" t="s">
        <v>1387</v>
      </c>
      <c r="B664" s="20">
        <v>44829</v>
      </c>
      <c r="C664" s="21">
        <v>44829</v>
      </c>
      <c r="D664" s="46"/>
      <c r="E664" s="28" t="s">
        <v>1419</v>
      </c>
      <c r="F664" s="23" t="s">
        <v>33</v>
      </c>
      <c r="G664" s="56"/>
      <c r="H664" s="52"/>
      <c r="I664" s="52"/>
      <c r="J664" s="25"/>
      <c r="K664" s="25"/>
      <c r="L664" s="26">
        <v>0.33333333333333331</v>
      </c>
      <c r="M664" s="29">
        <v>0.75</v>
      </c>
      <c r="N664" s="29" t="s">
        <v>142</v>
      </c>
      <c r="O664" s="29"/>
      <c r="P664" s="29"/>
      <c r="Q664" s="30"/>
      <c r="R664" s="53"/>
      <c r="S664" s="54"/>
      <c r="T664" s="54"/>
      <c r="U664" s="32"/>
      <c r="V664" s="32"/>
      <c r="W664" s="55" t="s">
        <v>48</v>
      </c>
      <c r="X664" s="55"/>
      <c r="Y664" s="113" t="s">
        <v>29</v>
      </c>
      <c r="Z664" s="27" t="s">
        <v>657</v>
      </c>
      <c r="AA664" s="49" t="s">
        <v>658</v>
      </c>
      <c r="AB664" s="50" t="s">
        <v>659</v>
      </c>
      <c r="AC664" s="51"/>
      <c r="AD664" s="51" t="s">
        <v>672</v>
      </c>
    </row>
    <row r="665" spans="1:30" x14ac:dyDescent="0.2">
      <c r="A665" s="58" t="s">
        <v>1387</v>
      </c>
      <c r="B665" s="20">
        <v>44829</v>
      </c>
      <c r="C665" s="21"/>
      <c r="D665" s="71" t="s">
        <v>1420</v>
      </c>
      <c r="E665" s="72" t="s">
        <v>1421</v>
      </c>
      <c r="F665" s="23"/>
      <c r="G665" s="56">
        <v>3</v>
      </c>
      <c r="H665" s="52">
        <v>10</v>
      </c>
      <c r="I665" s="52">
        <v>70</v>
      </c>
      <c r="J665" s="25">
        <v>0.39583333333333331</v>
      </c>
      <c r="K665" s="25">
        <v>0.52083333333333337</v>
      </c>
      <c r="L665" s="26"/>
      <c r="M665" s="29"/>
      <c r="N665" s="29" t="s">
        <v>142</v>
      </c>
      <c r="O665" s="29" t="s">
        <v>136</v>
      </c>
      <c r="P665" s="29" t="s">
        <v>151</v>
      </c>
      <c r="Q665" s="30" t="s">
        <v>56</v>
      </c>
      <c r="R665" s="103">
        <v>95</v>
      </c>
      <c r="S665" s="31">
        <f>R665*AF1</f>
        <v>137.75</v>
      </c>
      <c r="T665" s="31">
        <v>199</v>
      </c>
      <c r="U665" s="32">
        <f>((T665-S665)/T665)</f>
        <v>0.30778894472361806</v>
      </c>
      <c r="V665" s="32">
        <f>((T665-S665)/S665)</f>
        <v>0.44464609800362975</v>
      </c>
      <c r="W665" s="55" t="s">
        <v>159</v>
      </c>
      <c r="X665" s="117" t="s">
        <v>1422</v>
      </c>
      <c r="Y665" s="27" t="s">
        <v>153</v>
      </c>
      <c r="Z665" s="27" t="s">
        <v>657</v>
      </c>
      <c r="AA665" s="49" t="s">
        <v>658</v>
      </c>
      <c r="AB665" s="50" t="s">
        <v>659</v>
      </c>
      <c r="AC665" s="51"/>
      <c r="AD665" s="51" t="s">
        <v>672</v>
      </c>
    </row>
    <row r="666" spans="1:30" x14ac:dyDescent="0.2">
      <c r="A666" s="58" t="s">
        <v>1387</v>
      </c>
      <c r="B666" s="20">
        <v>44829</v>
      </c>
      <c r="C666" s="21"/>
      <c r="D666" s="71" t="s">
        <v>1423</v>
      </c>
      <c r="E666" s="72" t="s">
        <v>1424</v>
      </c>
      <c r="F666" s="23"/>
      <c r="G666" s="56">
        <v>3.5</v>
      </c>
      <c r="H666" s="52">
        <v>10</v>
      </c>
      <c r="I666" s="52">
        <v>30</v>
      </c>
      <c r="J666" s="25">
        <v>0.54166666666666663</v>
      </c>
      <c r="K666" s="25">
        <v>0.6875</v>
      </c>
      <c r="L666" s="26"/>
      <c r="M666" s="29"/>
      <c r="N666" s="29" t="s">
        <v>142</v>
      </c>
      <c r="O666" s="29" t="s">
        <v>136</v>
      </c>
      <c r="P666" s="29" t="s">
        <v>151</v>
      </c>
      <c r="Q666" s="30" t="s">
        <v>56</v>
      </c>
      <c r="R666" s="103">
        <v>94</v>
      </c>
      <c r="S666" s="31">
        <f>R666*AF1</f>
        <v>136.29999999999998</v>
      </c>
      <c r="T666" s="31">
        <v>199</v>
      </c>
      <c r="U666" s="32">
        <f>((T666-S666)/T666)</f>
        <v>0.31507537688442222</v>
      </c>
      <c r="V666" s="32">
        <f>((T666-S666)/S666)</f>
        <v>0.46001467351430686</v>
      </c>
      <c r="W666" s="55" t="s">
        <v>159</v>
      </c>
      <c r="X666" s="117" t="s">
        <v>1425</v>
      </c>
      <c r="Y666" s="27" t="s">
        <v>153</v>
      </c>
      <c r="Z666" s="27" t="s">
        <v>657</v>
      </c>
      <c r="AA666" s="49" t="s">
        <v>658</v>
      </c>
      <c r="AB666" s="50" t="s">
        <v>659</v>
      </c>
      <c r="AC666" s="51"/>
      <c r="AD666" s="51" t="s">
        <v>672</v>
      </c>
    </row>
    <row r="667" spans="1:30" x14ac:dyDescent="0.2">
      <c r="A667" s="58" t="s">
        <v>1387</v>
      </c>
      <c r="B667" s="20">
        <v>44829</v>
      </c>
      <c r="C667" s="21"/>
      <c r="D667" s="71" t="s">
        <v>1426</v>
      </c>
      <c r="E667" s="72" t="s">
        <v>1427</v>
      </c>
      <c r="F667" s="23"/>
      <c r="G667" s="56">
        <v>3</v>
      </c>
      <c r="H667" s="52">
        <v>10</v>
      </c>
      <c r="I667" s="52">
        <v>50</v>
      </c>
      <c r="J667" s="25">
        <v>0.41666666666666669</v>
      </c>
      <c r="K667" s="25">
        <v>0.54166666666666663</v>
      </c>
      <c r="L667" s="26"/>
      <c r="M667" s="29"/>
      <c r="N667" s="29" t="s">
        <v>142</v>
      </c>
      <c r="O667" s="29" t="s">
        <v>157</v>
      </c>
      <c r="P667" s="29" t="s">
        <v>151</v>
      </c>
      <c r="Q667" s="30" t="s">
        <v>56</v>
      </c>
      <c r="R667" s="103">
        <v>37</v>
      </c>
      <c r="S667" s="31">
        <f>R667*AF1</f>
        <v>53.65</v>
      </c>
      <c r="T667" s="31">
        <v>99</v>
      </c>
      <c r="U667" s="32">
        <f>((T667-S667)/T667)</f>
        <v>0.45808080808080809</v>
      </c>
      <c r="V667" s="32">
        <f>((T667-S667)/S667)</f>
        <v>0.84529356943150047</v>
      </c>
      <c r="W667" s="55" t="s">
        <v>159</v>
      </c>
      <c r="X667" s="117" t="s">
        <v>1428</v>
      </c>
      <c r="Y667" s="27" t="s">
        <v>153</v>
      </c>
      <c r="Z667" s="27" t="s">
        <v>657</v>
      </c>
      <c r="AA667" s="49" t="s">
        <v>658</v>
      </c>
      <c r="AB667" s="50" t="s">
        <v>659</v>
      </c>
      <c r="AC667" s="51"/>
      <c r="AD667" s="51" t="s">
        <v>672</v>
      </c>
    </row>
    <row r="668" spans="1:30" x14ac:dyDescent="0.2">
      <c r="A668" s="58" t="s">
        <v>1387</v>
      </c>
      <c r="B668" s="20">
        <v>44829</v>
      </c>
      <c r="C668" s="21"/>
      <c r="D668" s="71" t="s">
        <v>1429</v>
      </c>
      <c r="E668" s="72" t="s">
        <v>1430</v>
      </c>
      <c r="F668" s="23"/>
      <c r="G668" s="56">
        <v>3.5</v>
      </c>
      <c r="H668" s="52">
        <v>10</v>
      </c>
      <c r="I668" s="52">
        <v>50</v>
      </c>
      <c r="J668" s="25">
        <v>0.38541666666666669</v>
      </c>
      <c r="K668" s="25">
        <v>0.53125</v>
      </c>
      <c r="L668" s="26"/>
      <c r="M668" s="29"/>
      <c r="N668" s="29" t="s">
        <v>142</v>
      </c>
      <c r="O668" s="29" t="s">
        <v>157</v>
      </c>
      <c r="P668" s="29" t="s">
        <v>713</v>
      </c>
      <c r="Q668" s="30" t="s">
        <v>56</v>
      </c>
      <c r="R668" s="103">
        <v>92</v>
      </c>
      <c r="S668" s="31">
        <f>R668*AF1</f>
        <v>133.4</v>
      </c>
      <c r="T668" s="31">
        <v>199</v>
      </c>
      <c r="U668" s="32">
        <f>((T668-S668)/T668)</f>
        <v>0.32964824120603015</v>
      </c>
      <c r="V668" s="32">
        <f>((T668-S668)/S668)</f>
        <v>0.49175412293853066</v>
      </c>
      <c r="W668" s="55" t="s">
        <v>159</v>
      </c>
      <c r="X668" s="117" t="s">
        <v>1431</v>
      </c>
      <c r="Y668" s="27" t="s">
        <v>153</v>
      </c>
      <c r="Z668" s="27" t="s">
        <v>657</v>
      </c>
      <c r="AA668" s="49" t="s">
        <v>658</v>
      </c>
      <c r="AB668" s="50" t="s">
        <v>659</v>
      </c>
      <c r="AC668" s="51"/>
      <c r="AD668" s="51" t="s">
        <v>672</v>
      </c>
    </row>
    <row r="669" spans="1:30" ht="17.25" x14ac:dyDescent="0.2">
      <c r="A669" s="58" t="s">
        <v>1387</v>
      </c>
      <c r="B669" s="20">
        <v>44830</v>
      </c>
      <c r="C669" s="21">
        <v>44830</v>
      </c>
      <c r="D669" s="71"/>
      <c r="E669" s="28" t="s">
        <v>626</v>
      </c>
      <c r="F669" s="23" t="s">
        <v>39</v>
      </c>
      <c r="G669" s="56"/>
      <c r="H669" s="52"/>
      <c r="I669" s="52"/>
      <c r="J669" s="25"/>
      <c r="K669" s="25"/>
      <c r="L669" s="26">
        <v>0.29166666666666669</v>
      </c>
      <c r="M669" s="29">
        <v>0.55208333333333337</v>
      </c>
      <c r="N669" s="29" t="s">
        <v>142</v>
      </c>
      <c r="O669" s="29"/>
      <c r="P669" s="29"/>
      <c r="Q669" s="30"/>
      <c r="R669" s="73"/>
      <c r="S669" s="31"/>
      <c r="T669" s="31"/>
      <c r="U669" s="32"/>
      <c r="V669" s="32"/>
      <c r="W669" s="55" t="s">
        <v>48</v>
      </c>
      <c r="X669" s="55"/>
      <c r="Y669" s="27" t="s">
        <v>29</v>
      </c>
      <c r="Z669" s="27" t="s">
        <v>61</v>
      </c>
      <c r="AA669" s="49" t="s">
        <v>316</v>
      </c>
      <c r="AB669" s="50" t="s">
        <v>58</v>
      </c>
      <c r="AC669" s="51"/>
      <c r="AD669" s="51"/>
    </row>
    <row r="670" spans="1:30" x14ac:dyDescent="0.2">
      <c r="A670" s="58" t="s">
        <v>1387</v>
      </c>
      <c r="B670" s="20">
        <v>44830</v>
      </c>
      <c r="C670" s="21"/>
      <c r="D670" s="71" t="s">
        <v>628</v>
      </c>
      <c r="E670" s="72" t="s">
        <v>629</v>
      </c>
      <c r="F670" s="23"/>
      <c r="G670" s="56">
        <v>3.5</v>
      </c>
      <c r="H670" s="52">
        <v>10</v>
      </c>
      <c r="I670" s="52">
        <v>50</v>
      </c>
      <c r="J670" s="25">
        <v>0.375</v>
      </c>
      <c r="K670" s="25">
        <v>0.52083333333333337</v>
      </c>
      <c r="L670" s="26"/>
      <c r="M670" s="29"/>
      <c r="N670" s="29" t="s">
        <v>142</v>
      </c>
      <c r="O670" s="29" t="s">
        <v>136</v>
      </c>
      <c r="P670" s="29" t="s">
        <v>151</v>
      </c>
      <c r="Q670" s="30" t="s">
        <v>56</v>
      </c>
      <c r="R670" s="73">
        <v>71.7</v>
      </c>
      <c r="S670" s="31">
        <f>R670*AE1</f>
        <v>89.625</v>
      </c>
      <c r="T670" s="31">
        <v>129</v>
      </c>
      <c r="U670" s="32">
        <f>((T670-S670)/T670)</f>
        <v>0.30523255813953487</v>
      </c>
      <c r="V670" s="32">
        <f>((T670-S670)/S670)</f>
        <v>0.43933054393305437</v>
      </c>
      <c r="W670" s="55" t="s">
        <v>159</v>
      </c>
      <c r="X670" s="117" t="s">
        <v>1432</v>
      </c>
      <c r="Y670" s="27" t="s">
        <v>153</v>
      </c>
      <c r="Z670" s="27" t="s">
        <v>61</v>
      </c>
      <c r="AA670" s="49" t="s">
        <v>316</v>
      </c>
      <c r="AB670" s="50" t="s">
        <v>58</v>
      </c>
      <c r="AC670" s="51"/>
      <c r="AD670" s="51"/>
    </row>
    <row r="671" spans="1:30" x14ac:dyDescent="0.2">
      <c r="A671" s="58" t="s">
        <v>1387</v>
      </c>
      <c r="B671" s="20">
        <v>44830</v>
      </c>
      <c r="C671" s="21"/>
      <c r="D671" s="71" t="s">
        <v>631</v>
      </c>
      <c r="E671" s="72" t="s">
        <v>632</v>
      </c>
      <c r="F671" s="23"/>
      <c r="G671" s="121">
        <v>8</v>
      </c>
      <c r="H671" s="52">
        <v>10</v>
      </c>
      <c r="I671" s="52">
        <v>35</v>
      </c>
      <c r="J671" s="120">
        <v>0.33333333333333331</v>
      </c>
      <c r="K671" s="120">
        <v>0.66666666666666663</v>
      </c>
      <c r="L671" s="26"/>
      <c r="M671" s="29"/>
      <c r="N671" s="29" t="s">
        <v>142</v>
      </c>
      <c r="O671" s="29" t="s">
        <v>157</v>
      </c>
      <c r="P671" s="29" t="s">
        <v>180</v>
      </c>
      <c r="Q671" s="30" t="s">
        <v>56</v>
      </c>
      <c r="R671" s="73">
        <v>170.3</v>
      </c>
      <c r="S671" s="31">
        <f>R671*AE1</f>
        <v>212.875</v>
      </c>
      <c r="T671" s="31">
        <v>309</v>
      </c>
      <c r="U671" s="32">
        <f>((T671-S671)/T671)</f>
        <v>0.31108414239482202</v>
      </c>
      <c r="V671" s="32">
        <f>((T671-S671)/S671)</f>
        <v>0.45155607751027599</v>
      </c>
      <c r="W671" s="55" t="s">
        <v>159</v>
      </c>
      <c r="X671" s="117" t="s">
        <v>1433</v>
      </c>
      <c r="Y671" s="27" t="s">
        <v>153</v>
      </c>
      <c r="Z671" s="27" t="s">
        <v>61</v>
      </c>
      <c r="AA671" s="49" t="s">
        <v>316</v>
      </c>
      <c r="AB671" s="50" t="s">
        <v>58</v>
      </c>
      <c r="AC671" s="51"/>
      <c r="AD671" s="51"/>
    </row>
    <row r="672" spans="1:30" x14ac:dyDescent="0.2">
      <c r="A672" s="58" t="s">
        <v>1387</v>
      </c>
      <c r="B672" s="20">
        <v>44830</v>
      </c>
      <c r="C672" s="21"/>
      <c r="D672" s="71" t="s">
        <v>637</v>
      </c>
      <c r="E672" s="72" t="s">
        <v>186</v>
      </c>
      <c r="F672" s="23"/>
      <c r="G672" s="56">
        <v>4</v>
      </c>
      <c r="H672" s="52">
        <v>2</v>
      </c>
      <c r="I672" s="52">
        <v>6</v>
      </c>
      <c r="J672" s="25">
        <v>0.375</v>
      </c>
      <c r="K672" s="25">
        <v>0.54166666666666663</v>
      </c>
      <c r="L672" s="26"/>
      <c r="M672" s="29"/>
      <c r="N672" s="29" t="s">
        <v>142</v>
      </c>
      <c r="O672" s="29" t="s">
        <v>157</v>
      </c>
      <c r="P672" s="29" t="s">
        <v>151</v>
      </c>
      <c r="Q672" s="30" t="s">
        <v>187</v>
      </c>
      <c r="R672" s="73">
        <v>920</v>
      </c>
      <c r="S672" s="31">
        <f>R672*AE1</f>
        <v>1150</v>
      </c>
      <c r="T672" s="31">
        <v>1799</v>
      </c>
      <c r="U672" s="32">
        <f>((T672-S672)/T672)</f>
        <v>0.36075597554196775</v>
      </c>
      <c r="V672" s="32">
        <f>((T672-S672)/S672)</f>
        <v>0.56434782608695655</v>
      </c>
      <c r="W672" s="55" t="s">
        <v>188</v>
      </c>
      <c r="X672" s="117" t="s">
        <v>189</v>
      </c>
      <c r="Y672" s="27" t="s">
        <v>153</v>
      </c>
      <c r="Z672" s="27" t="s">
        <v>61</v>
      </c>
      <c r="AA672" s="49" t="s">
        <v>316</v>
      </c>
      <c r="AB672" s="50" t="s">
        <v>58</v>
      </c>
      <c r="AC672" s="51"/>
      <c r="AD672" s="51"/>
    </row>
    <row r="673" spans="1:30" ht="17.25" x14ac:dyDescent="0.2">
      <c r="A673" s="58" t="s">
        <v>1387</v>
      </c>
      <c r="B673" s="20">
        <v>44831</v>
      </c>
      <c r="C673" s="21">
        <v>44831</v>
      </c>
      <c r="D673" s="71"/>
      <c r="E673" s="104" t="s">
        <v>1434</v>
      </c>
      <c r="F673" s="23" t="s">
        <v>39</v>
      </c>
      <c r="G673" s="56"/>
      <c r="H673" s="52"/>
      <c r="I673" s="52"/>
      <c r="J673" s="25"/>
      <c r="K673" s="25"/>
      <c r="L673" s="26">
        <v>0.54166666666666663</v>
      </c>
      <c r="M673" s="29">
        <v>0.72916666666666663</v>
      </c>
      <c r="N673" s="29" t="s">
        <v>142</v>
      </c>
      <c r="O673" s="29"/>
      <c r="P673" s="29"/>
      <c r="Q673" s="30"/>
      <c r="R673" s="73"/>
      <c r="S673" s="31"/>
      <c r="T673" s="31"/>
      <c r="U673" s="32"/>
      <c r="V673" s="32"/>
      <c r="W673" s="55" t="s">
        <v>48</v>
      </c>
      <c r="X673" s="29"/>
      <c r="Y673" s="27" t="s">
        <v>29</v>
      </c>
      <c r="Z673" s="27" t="s">
        <v>640</v>
      </c>
      <c r="AA673" s="49" t="s">
        <v>641</v>
      </c>
      <c r="AB673" s="50" t="s">
        <v>642</v>
      </c>
      <c r="AC673" s="51"/>
      <c r="AD673" s="51"/>
    </row>
    <row r="674" spans="1:30" ht="17.25" x14ac:dyDescent="0.2">
      <c r="A674" s="58" t="s">
        <v>1387</v>
      </c>
      <c r="B674" s="20">
        <v>44832</v>
      </c>
      <c r="C674" s="21">
        <v>44832</v>
      </c>
      <c r="D674" s="71"/>
      <c r="E674" s="28" t="s">
        <v>1435</v>
      </c>
      <c r="F674" s="23" t="s">
        <v>33</v>
      </c>
      <c r="G674" s="56"/>
      <c r="H674" s="52"/>
      <c r="I674" s="52"/>
      <c r="J674" s="25"/>
      <c r="K674" s="25"/>
      <c r="L674" s="26">
        <v>0.42708333333333331</v>
      </c>
      <c r="M674" s="29" t="s">
        <v>194</v>
      </c>
      <c r="N674" s="29" t="s">
        <v>142</v>
      </c>
      <c r="O674" s="29"/>
      <c r="P674" s="29"/>
      <c r="Q674" s="30"/>
      <c r="R674" s="73"/>
      <c r="S674" s="31"/>
      <c r="T674" s="31"/>
      <c r="U674" s="32"/>
      <c r="V674" s="32"/>
      <c r="W674" s="55" t="s">
        <v>48</v>
      </c>
      <c r="X674" s="29"/>
      <c r="Y674" s="27" t="s">
        <v>29</v>
      </c>
      <c r="Z674" s="27" t="s">
        <v>61</v>
      </c>
      <c r="AA674" s="49" t="s">
        <v>316</v>
      </c>
      <c r="AB674" s="50" t="s">
        <v>58</v>
      </c>
      <c r="AC674" s="51"/>
      <c r="AD674" s="51"/>
    </row>
    <row r="675" spans="1:30" x14ac:dyDescent="0.2">
      <c r="A675" s="58" t="s">
        <v>1387</v>
      </c>
      <c r="B675" s="20">
        <v>44832</v>
      </c>
      <c r="C675" s="21"/>
      <c r="D675" s="71" t="s">
        <v>1436</v>
      </c>
      <c r="E675" s="72" t="s">
        <v>1437</v>
      </c>
      <c r="F675" s="23"/>
      <c r="G675" s="56">
        <v>2</v>
      </c>
      <c r="H675" s="52">
        <v>15</v>
      </c>
      <c r="I675" s="52">
        <v>70</v>
      </c>
      <c r="J675" s="25">
        <v>0.45833333333333331</v>
      </c>
      <c r="K675" s="25">
        <v>0.55208333333333337</v>
      </c>
      <c r="L675" s="26"/>
      <c r="M675" s="29"/>
      <c r="N675" s="29" t="s">
        <v>142</v>
      </c>
      <c r="O675" s="29" t="s">
        <v>157</v>
      </c>
      <c r="P675" s="29" t="s">
        <v>151</v>
      </c>
      <c r="Q675" s="30" t="s">
        <v>46</v>
      </c>
      <c r="R675" s="73">
        <v>49.9</v>
      </c>
      <c r="S675" s="31">
        <f>R675*AE1</f>
        <v>62.375</v>
      </c>
      <c r="T675" s="31">
        <v>89</v>
      </c>
      <c r="U675" s="32">
        <f t="shared" ref="U675:U680" si="54">((T675-S675)/T675)</f>
        <v>0.2991573033707865</v>
      </c>
      <c r="V675" s="32">
        <f t="shared" ref="V675:V680" si="55">((T675-S675)/S675)</f>
        <v>0.42685370741482964</v>
      </c>
      <c r="W675" s="55" t="s">
        <v>159</v>
      </c>
      <c r="X675" s="117" t="s">
        <v>1438</v>
      </c>
      <c r="Y675" s="27" t="s">
        <v>153</v>
      </c>
      <c r="Z675" s="27" t="s">
        <v>61</v>
      </c>
      <c r="AA675" s="49" t="s">
        <v>316</v>
      </c>
      <c r="AB675" s="50" t="s">
        <v>58</v>
      </c>
      <c r="AC675" s="51"/>
      <c r="AD675" s="51"/>
    </row>
    <row r="676" spans="1:30" x14ac:dyDescent="0.2">
      <c r="A676" s="58" t="s">
        <v>1387</v>
      </c>
      <c r="B676" s="20">
        <v>44832</v>
      </c>
      <c r="C676" s="21"/>
      <c r="D676" s="71" t="s">
        <v>1439</v>
      </c>
      <c r="E676" s="72" t="s">
        <v>1440</v>
      </c>
      <c r="F676" s="23"/>
      <c r="G676" s="56">
        <v>3</v>
      </c>
      <c r="H676" s="52">
        <v>8</v>
      </c>
      <c r="I676" s="52">
        <v>46</v>
      </c>
      <c r="J676" s="25">
        <v>0.57291666666666663</v>
      </c>
      <c r="K676" s="25">
        <v>0.69791666666666663</v>
      </c>
      <c r="L676" s="26"/>
      <c r="M676" s="29"/>
      <c r="N676" s="29" t="s">
        <v>142</v>
      </c>
      <c r="O676" s="29" t="s">
        <v>136</v>
      </c>
      <c r="P676" s="29" t="s">
        <v>151</v>
      </c>
      <c r="Q676" s="30" t="s">
        <v>1441</v>
      </c>
      <c r="R676" s="73">
        <v>69.7</v>
      </c>
      <c r="S676" s="31">
        <f>R676*AE1</f>
        <v>87.125</v>
      </c>
      <c r="T676" s="31">
        <v>129</v>
      </c>
      <c r="U676" s="32">
        <f t="shared" si="54"/>
        <v>0.32461240310077522</v>
      </c>
      <c r="V676" s="32">
        <f t="shared" si="55"/>
        <v>0.48063127690100432</v>
      </c>
      <c r="W676" s="55" t="s">
        <v>159</v>
      </c>
      <c r="X676" s="117" t="s">
        <v>1442</v>
      </c>
      <c r="Y676" s="27" t="s">
        <v>153</v>
      </c>
      <c r="Z676" s="27" t="s">
        <v>61</v>
      </c>
      <c r="AA676" s="49" t="s">
        <v>316</v>
      </c>
      <c r="AB676" s="50" t="s">
        <v>58</v>
      </c>
      <c r="AC676" s="51"/>
      <c r="AD676" s="51"/>
    </row>
    <row r="677" spans="1:30" x14ac:dyDescent="0.2">
      <c r="A677" s="58" t="s">
        <v>1387</v>
      </c>
      <c r="B677" s="20">
        <v>44832</v>
      </c>
      <c r="C677" s="21"/>
      <c r="D677" s="71" t="s">
        <v>1443</v>
      </c>
      <c r="E677" s="72" t="s">
        <v>1444</v>
      </c>
      <c r="F677" s="23"/>
      <c r="G677" s="56">
        <v>4</v>
      </c>
      <c r="H677" s="52">
        <v>15</v>
      </c>
      <c r="I677" s="52">
        <v>105</v>
      </c>
      <c r="J677" s="25">
        <v>0.58333333333333337</v>
      </c>
      <c r="K677" s="25">
        <v>0.75</v>
      </c>
      <c r="L677" s="26"/>
      <c r="M677" s="29"/>
      <c r="N677" s="29" t="s">
        <v>142</v>
      </c>
      <c r="O677" s="29" t="s">
        <v>157</v>
      </c>
      <c r="P677" s="29" t="s">
        <v>151</v>
      </c>
      <c r="Q677" s="30" t="s">
        <v>46</v>
      </c>
      <c r="R677" s="73">
        <v>65.5</v>
      </c>
      <c r="S677" s="31">
        <f>R677*AE1</f>
        <v>81.875</v>
      </c>
      <c r="T677" s="31">
        <v>119</v>
      </c>
      <c r="U677" s="32">
        <f t="shared" si="54"/>
        <v>0.31197478991596639</v>
      </c>
      <c r="V677" s="32">
        <f t="shared" si="55"/>
        <v>0.45343511450381679</v>
      </c>
      <c r="W677" s="55" t="s">
        <v>159</v>
      </c>
      <c r="X677" s="117" t="s">
        <v>1445</v>
      </c>
      <c r="Y677" s="27" t="s">
        <v>153</v>
      </c>
      <c r="Z677" s="27" t="s">
        <v>61</v>
      </c>
      <c r="AA677" s="49" t="s">
        <v>316</v>
      </c>
      <c r="AB677" s="50" t="s">
        <v>58</v>
      </c>
      <c r="AC677" s="51"/>
      <c r="AD677" s="51"/>
    </row>
    <row r="678" spans="1:30" x14ac:dyDescent="0.2">
      <c r="A678" s="58" t="s">
        <v>1387</v>
      </c>
      <c r="B678" s="20">
        <v>44832</v>
      </c>
      <c r="C678" s="21"/>
      <c r="D678" s="71" t="s">
        <v>1446</v>
      </c>
      <c r="E678" s="72" t="s">
        <v>1447</v>
      </c>
      <c r="F678" s="23"/>
      <c r="G678" s="56">
        <v>1.5</v>
      </c>
      <c r="H678" s="52">
        <v>10</v>
      </c>
      <c r="I678" s="52">
        <v>30</v>
      </c>
      <c r="J678" s="25">
        <v>0.78125</v>
      </c>
      <c r="K678" s="25">
        <v>0.84375</v>
      </c>
      <c r="L678" s="26"/>
      <c r="M678" s="29"/>
      <c r="N678" s="29" t="s">
        <v>142</v>
      </c>
      <c r="O678" s="29" t="s">
        <v>136</v>
      </c>
      <c r="P678" s="29" t="s">
        <v>158</v>
      </c>
      <c r="Q678" s="30" t="s">
        <v>1441</v>
      </c>
      <c r="R678" s="73">
        <v>91.2</v>
      </c>
      <c r="S678" s="31">
        <f>R678*AE1</f>
        <v>114</v>
      </c>
      <c r="T678" s="31">
        <v>169</v>
      </c>
      <c r="U678" s="32">
        <f t="shared" si="54"/>
        <v>0.32544378698224852</v>
      </c>
      <c r="V678" s="32">
        <f t="shared" si="55"/>
        <v>0.48245614035087719</v>
      </c>
      <c r="W678" s="55" t="s">
        <v>159</v>
      </c>
      <c r="X678" s="117" t="s">
        <v>1448</v>
      </c>
      <c r="Y678" s="27" t="s">
        <v>153</v>
      </c>
      <c r="Z678" s="27" t="s">
        <v>61</v>
      </c>
      <c r="AA678" s="49" t="s">
        <v>316</v>
      </c>
      <c r="AB678" s="50" t="s">
        <v>58</v>
      </c>
      <c r="AC678" s="51"/>
      <c r="AD678" s="51"/>
    </row>
    <row r="679" spans="1:30" x14ac:dyDescent="0.2">
      <c r="A679" s="58" t="s">
        <v>1387</v>
      </c>
      <c r="B679" s="20">
        <v>44832</v>
      </c>
      <c r="C679" s="21"/>
      <c r="D679" s="71" t="s">
        <v>1449</v>
      </c>
      <c r="E679" s="72" t="s">
        <v>186</v>
      </c>
      <c r="F679" s="23"/>
      <c r="G679" s="56">
        <v>4</v>
      </c>
      <c r="H679" s="52">
        <v>2</v>
      </c>
      <c r="I679" s="52">
        <v>6</v>
      </c>
      <c r="J679" s="25">
        <v>0.375</v>
      </c>
      <c r="K679" s="25">
        <v>0.54166666666666663</v>
      </c>
      <c r="L679" s="26"/>
      <c r="M679" s="29"/>
      <c r="N679" s="29" t="s">
        <v>142</v>
      </c>
      <c r="O679" s="29" t="s">
        <v>157</v>
      </c>
      <c r="P679" s="29" t="s">
        <v>151</v>
      </c>
      <c r="Q679" s="30" t="s">
        <v>187</v>
      </c>
      <c r="R679" s="73">
        <v>930</v>
      </c>
      <c r="S679" s="31">
        <f>R679*AE1</f>
        <v>1162.5</v>
      </c>
      <c r="T679" s="31">
        <v>1799</v>
      </c>
      <c r="U679" s="32">
        <f t="shared" si="54"/>
        <v>0.35380767092829352</v>
      </c>
      <c r="V679" s="32">
        <f t="shared" si="55"/>
        <v>0.54752688172043007</v>
      </c>
      <c r="W679" s="55" t="s">
        <v>188</v>
      </c>
      <c r="X679" s="117" t="s">
        <v>189</v>
      </c>
      <c r="Y679" s="27" t="s">
        <v>153</v>
      </c>
      <c r="Z679" s="27" t="s">
        <v>61</v>
      </c>
      <c r="AA679" s="49" t="s">
        <v>316</v>
      </c>
      <c r="AB679" s="50" t="s">
        <v>58</v>
      </c>
      <c r="AC679" s="51"/>
      <c r="AD679" s="51"/>
    </row>
    <row r="680" spans="1:30" x14ac:dyDescent="0.2">
      <c r="A680" s="58" t="s">
        <v>1387</v>
      </c>
      <c r="B680" s="20">
        <v>44832</v>
      </c>
      <c r="C680" s="21"/>
      <c r="D680" s="71" t="s">
        <v>1450</v>
      </c>
      <c r="E680" s="72" t="s">
        <v>191</v>
      </c>
      <c r="F680" s="23"/>
      <c r="G680" s="56">
        <v>8</v>
      </c>
      <c r="H680" s="52">
        <v>2</v>
      </c>
      <c r="I680" s="52">
        <v>6</v>
      </c>
      <c r="J680" s="25">
        <v>0.375</v>
      </c>
      <c r="K680" s="25">
        <v>0.70833333333333337</v>
      </c>
      <c r="L680" s="26"/>
      <c r="M680" s="29"/>
      <c r="N680" s="29" t="s">
        <v>142</v>
      </c>
      <c r="O680" s="29" t="s">
        <v>157</v>
      </c>
      <c r="P680" s="29" t="s">
        <v>151</v>
      </c>
      <c r="Q680" s="30" t="s">
        <v>187</v>
      </c>
      <c r="R680" s="73">
        <v>1000</v>
      </c>
      <c r="S680" s="31">
        <f>R680*AE1</f>
        <v>1250</v>
      </c>
      <c r="T680" s="31">
        <v>1999</v>
      </c>
      <c r="U680" s="32">
        <f t="shared" si="54"/>
        <v>0.37468734367183593</v>
      </c>
      <c r="V680" s="32">
        <f t="shared" si="55"/>
        <v>0.59919999999999995</v>
      </c>
      <c r="W680" s="55" t="s">
        <v>188</v>
      </c>
      <c r="X680" s="117" t="s">
        <v>192</v>
      </c>
      <c r="Y680" s="27" t="s">
        <v>153</v>
      </c>
      <c r="Z680" s="27" t="s">
        <v>61</v>
      </c>
      <c r="AA680" s="49" t="s">
        <v>316</v>
      </c>
      <c r="AB680" s="50" t="s">
        <v>58</v>
      </c>
      <c r="AC680" s="51"/>
      <c r="AD680" s="51"/>
    </row>
    <row r="681" spans="1:30" ht="17.25" x14ac:dyDescent="0.2">
      <c r="A681" s="58" t="s">
        <v>1387</v>
      </c>
      <c r="B681" s="20">
        <v>44833</v>
      </c>
      <c r="C681" s="21">
        <v>44833</v>
      </c>
      <c r="D681" s="71"/>
      <c r="E681" s="28" t="s">
        <v>1435</v>
      </c>
      <c r="F681" s="23" t="s">
        <v>33</v>
      </c>
      <c r="G681" s="56"/>
      <c r="H681" s="52"/>
      <c r="I681" s="52"/>
      <c r="J681" s="25"/>
      <c r="K681" s="25"/>
      <c r="L681" s="26" t="s">
        <v>194</v>
      </c>
      <c r="M681" s="29">
        <v>0.41666666666666669</v>
      </c>
      <c r="N681" s="29" t="s">
        <v>142</v>
      </c>
      <c r="O681" s="29"/>
      <c r="P681" s="29"/>
      <c r="Q681" s="30"/>
      <c r="R681" s="73"/>
      <c r="S681" s="31"/>
      <c r="T681" s="31"/>
      <c r="U681" s="32"/>
      <c r="V681" s="32"/>
      <c r="W681" s="55" t="s">
        <v>48</v>
      </c>
      <c r="X681" s="29"/>
      <c r="Y681" s="27" t="s">
        <v>29</v>
      </c>
      <c r="Z681" s="27" t="s">
        <v>61</v>
      </c>
      <c r="AA681" s="49" t="s">
        <v>316</v>
      </c>
      <c r="AB681" s="50" t="s">
        <v>58</v>
      </c>
      <c r="AC681" s="51"/>
      <c r="AD681" s="51"/>
    </row>
    <row r="682" spans="1:30" ht="17.25" x14ac:dyDescent="0.2">
      <c r="A682" s="58" t="s">
        <v>1387</v>
      </c>
      <c r="B682" s="20">
        <v>44834</v>
      </c>
      <c r="C682" s="21">
        <v>44834</v>
      </c>
      <c r="D682" s="71"/>
      <c r="E682" s="28" t="s">
        <v>1451</v>
      </c>
      <c r="F682" s="23" t="s">
        <v>80</v>
      </c>
      <c r="G682" s="56"/>
      <c r="H682" s="52"/>
      <c r="I682" s="52"/>
      <c r="J682" s="25"/>
      <c r="K682" s="25"/>
      <c r="L682" s="26" t="s">
        <v>194</v>
      </c>
      <c r="M682" s="29" t="s">
        <v>194</v>
      </c>
      <c r="N682" s="29" t="s">
        <v>142</v>
      </c>
      <c r="O682" s="29"/>
      <c r="P682" s="29"/>
      <c r="Q682" s="30"/>
      <c r="R682" s="73"/>
      <c r="S682" s="31"/>
      <c r="T682" s="31"/>
      <c r="U682" s="32"/>
      <c r="V682" s="32"/>
      <c r="W682" s="55" t="s">
        <v>195</v>
      </c>
      <c r="X682" s="29"/>
      <c r="Y682" s="27"/>
      <c r="Z682" s="27"/>
      <c r="AA682" s="49"/>
      <c r="AB682" s="50"/>
      <c r="AC682" s="51"/>
      <c r="AD682" s="51"/>
    </row>
    <row r="683" spans="1:30" ht="17.25" x14ac:dyDescent="0.2">
      <c r="A683" s="58" t="s">
        <v>1387</v>
      </c>
      <c r="B683" s="20">
        <v>44835</v>
      </c>
      <c r="C683" s="21">
        <v>44835</v>
      </c>
      <c r="D683" s="71"/>
      <c r="E683" s="28" t="s">
        <v>597</v>
      </c>
      <c r="F683" s="23" t="s">
        <v>39</v>
      </c>
      <c r="G683" s="56"/>
      <c r="H683" s="52"/>
      <c r="I683" s="52"/>
      <c r="J683" s="25"/>
      <c r="K683" s="25"/>
      <c r="L683" s="26">
        <v>0.29166666666666669</v>
      </c>
      <c r="M683" s="29">
        <v>0.64583333333333337</v>
      </c>
      <c r="N683" s="29" t="s">
        <v>142</v>
      </c>
      <c r="O683" s="29"/>
      <c r="P683" s="29"/>
      <c r="Q683" s="30"/>
      <c r="R683" s="73"/>
      <c r="S683" s="31"/>
      <c r="T683" s="31"/>
      <c r="U683" s="32"/>
      <c r="V683" s="32"/>
      <c r="W683" s="55" t="s">
        <v>48</v>
      </c>
      <c r="X683" s="29"/>
      <c r="Y683" s="27" t="s">
        <v>29</v>
      </c>
      <c r="Z683" s="27" t="s">
        <v>197</v>
      </c>
      <c r="AA683" s="49" t="s">
        <v>40</v>
      </c>
      <c r="AB683" s="50" t="s">
        <v>198</v>
      </c>
      <c r="AC683" s="51" t="s">
        <v>199</v>
      </c>
      <c r="AD683" s="51"/>
    </row>
    <row r="684" spans="1:30" x14ac:dyDescent="0.2">
      <c r="A684" s="58" t="s">
        <v>1387</v>
      </c>
      <c r="B684" s="20">
        <v>44835</v>
      </c>
      <c r="C684" s="21"/>
      <c r="D684" s="71" t="s">
        <v>598</v>
      </c>
      <c r="E684" s="72" t="s">
        <v>599</v>
      </c>
      <c r="F684" s="23"/>
      <c r="G684" s="56">
        <v>2.5</v>
      </c>
      <c r="H684" s="52">
        <v>10</v>
      </c>
      <c r="I684" s="52">
        <v>200</v>
      </c>
      <c r="J684" s="25"/>
      <c r="K684" s="25"/>
      <c r="L684" s="26"/>
      <c r="M684" s="29"/>
      <c r="N684" s="29" t="s">
        <v>142</v>
      </c>
      <c r="O684" s="29" t="s">
        <v>157</v>
      </c>
      <c r="P684" s="29" t="s">
        <v>158</v>
      </c>
      <c r="Q684" s="30" t="s">
        <v>66</v>
      </c>
      <c r="R684" s="73">
        <v>33</v>
      </c>
      <c r="S684" s="31">
        <f>R684*AE1</f>
        <v>41.25</v>
      </c>
      <c r="T684" s="31">
        <v>69</v>
      </c>
      <c r="U684" s="32">
        <f>((T684-S684)/T684)</f>
        <v>0.40217391304347827</v>
      </c>
      <c r="V684" s="32">
        <f>((T684-S684)/S684)</f>
        <v>0.67272727272727273</v>
      </c>
      <c r="W684" s="55" t="s">
        <v>159</v>
      </c>
      <c r="X684" s="117" t="s">
        <v>1452</v>
      </c>
      <c r="Y684" s="27" t="s">
        <v>153</v>
      </c>
      <c r="Z684" s="27" t="s">
        <v>197</v>
      </c>
      <c r="AA684" s="49" t="s">
        <v>40</v>
      </c>
      <c r="AB684" s="50" t="s">
        <v>198</v>
      </c>
      <c r="AC684" s="51" t="s">
        <v>199</v>
      </c>
      <c r="AD684" s="51"/>
    </row>
    <row r="685" spans="1:30" x14ac:dyDescent="0.2">
      <c r="A685" s="58" t="s">
        <v>1387</v>
      </c>
      <c r="B685" s="20">
        <v>44835</v>
      </c>
      <c r="C685" s="21"/>
      <c r="D685" s="71" t="s">
        <v>601</v>
      </c>
      <c r="E685" s="72" t="s">
        <v>602</v>
      </c>
      <c r="F685" s="23"/>
      <c r="G685" s="56">
        <v>6</v>
      </c>
      <c r="H685" s="52">
        <v>10</v>
      </c>
      <c r="I685" s="52">
        <v>50</v>
      </c>
      <c r="J685" s="25"/>
      <c r="K685" s="25"/>
      <c r="L685" s="26"/>
      <c r="M685" s="29"/>
      <c r="N685" s="29" t="s">
        <v>142</v>
      </c>
      <c r="O685" s="29" t="s">
        <v>136</v>
      </c>
      <c r="P685" s="29" t="s">
        <v>151</v>
      </c>
      <c r="Q685" s="30" t="s">
        <v>56</v>
      </c>
      <c r="R685" s="73">
        <v>111</v>
      </c>
      <c r="S685" s="31">
        <f>R685*AE1</f>
        <v>138.75</v>
      </c>
      <c r="T685" s="31">
        <v>199</v>
      </c>
      <c r="U685" s="32">
        <f>((T685-S685)/T685)</f>
        <v>0.30276381909547739</v>
      </c>
      <c r="V685" s="32">
        <f>((T685-S685)/S685)</f>
        <v>0.43423423423423424</v>
      </c>
      <c r="W685" s="55" t="s">
        <v>159</v>
      </c>
      <c r="X685" s="117" t="s">
        <v>1453</v>
      </c>
      <c r="Y685" s="27" t="s">
        <v>153</v>
      </c>
      <c r="Z685" s="27" t="s">
        <v>197</v>
      </c>
      <c r="AA685" s="49" t="s">
        <v>40</v>
      </c>
      <c r="AB685" s="50" t="s">
        <v>198</v>
      </c>
      <c r="AC685" s="51" t="s">
        <v>199</v>
      </c>
      <c r="AD685" s="51"/>
    </row>
    <row r="686" spans="1:30" x14ac:dyDescent="0.2">
      <c r="A686" s="58" t="s">
        <v>1387</v>
      </c>
      <c r="B686" s="20">
        <v>44835</v>
      </c>
      <c r="C686" s="21"/>
      <c r="D686" s="71" t="s">
        <v>604</v>
      </c>
      <c r="E686" s="72" t="s">
        <v>605</v>
      </c>
      <c r="F686" s="23"/>
      <c r="G686" s="56">
        <v>5</v>
      </c>
      <c r="H686" s="52">
        <v>10</v>
      </c>
      <c r="I686" s="52">
        <v>40</v>
      </c>
      <c r="J686" s="25"/>
      <c r="K686" s="25"/>
      <c r="L686" s="26"/>
      <c r="M686" s="29"/>
      <c r="N686" s="29" t="s">
        <v>142</v>
      </c>
      <c r="O686" s="29" t="s">
        <v>136</v>
      </c>
      <c r="P686" s="29" t="s">
        <v>151</v>
      </c>
      <c r="Q686" s="30" t="s">
        <v>56</v>
      </c>
      <c r="R686" s="73">
        <v>85</v>
      </c>
      <c r="S686" s="31">
        <f>R686*AE1</f>
        <v>106.25</v>
      </c>
      <c r="T686" s="31">
        <v>159</v>
      </c>
      <c r="U686" s="32">
        <f>((T686-S686)/T686)</f>
        <v>0.33176100628930816</v>
      </c>
      <c r="V686" s="32">
        <f>((T686-S686)/S686)</f>
        <v>0.49647058823529411</v>
      </c>
      <c r="W686" s="55" t="s">
        <v>159</v>
      </c>
      <c r="X686" s="117" t="s">
        <v>1454</v>
      </c>
      <c r="Y686" s="27" t="s">
        <v>153</v>
      </c>
      <c r="Z686" s="27" t="s">
        <v>197</v>
      </c>
      <c r="AA686" s="49" t="s">
        <v>40</v>
      </c>
      <c r="AB686" s="50" t="s">
        <v>198</v>
      </c>
      <c r="AC686" s="51" t="s">
        <v>199</v>
      </c>
      <c r="AD686" s="51"/>
    </row>
    <row r="687" spans="1:30" x14ac:dyDescent="0.2">
      <c r="A687" s="58" t="s">
        <v>1387</v>
      </c>
      <c r="B687" s="20">
        <v>44835</v>
      </c>
      <c r="C687" s="21"/>
      <c r="D687" s="71" t="s">
        <v>607</v>
      </c>
      <c r="E687" s="72" t="s">
        <v>186</v>
      </c>
      <c r="F687" s="23"/>
      <c r="G687" s="56">
        <v>4</v>
      </c>
      <c r="H687" s="52">
        <v>2</v>
      </c>
      <c r="I687" s="52">
        <v>6</v>
      </c>
      <c r="J687" s="25">
        <v>0.375</v>
      </c>
      <c r="K687" s="25">
        <v>0.54166666666666663</v>
      </c>
      <c r="L687" s="26"/>
      <c r="M687" s="29"/>
      <c r="N687" s="29" t="s">
        <v>142</v>
      </c>
      <c r="O687" s="29" t="s">
        <v>157</v>
      </c>
      <c r="P687" s="29" t="s">
        <v>151</v>
      </c>
      <c r="Q687" s="30" t="s">
        <v>187</v>
      </c>
      <c r="R687" s="73">
        <v>656</v>
      </c>
      <c r="S687" s="31">
        <f>R687*AE1</f>
        <v>820</v>
      </c>
      <c r="T687" s="31">
        <v>1299</v>
      </c>
      <c r="U687" s="32">
        <f>((T687-S687)/T687)</f>
        <v>0.36874518860662048</v>
      </c>
      <c r="V687" s="32">
        <f>((T687-S687)/S687)</f>
        <v>0.5841463414634146</v>
      </c>
      <c r="W687" s="55" t="s">
        <v>188</v>
      </c>
      <c r="X687" s="117" t="s">
        <v>189</v>
      </c>
      <c r="Y687" s="27" t="s">
        <v>153</v>
      </c>
      <c r="Z687" s="27" t="s">
        <v>197</v>
      </c>
      <c r="AA687" s="49" t="s">
        <v>40</v>
      </c>
      <c r="AB687" s="50" t="s">
        <v>198</v>
      </c>
      <c r="AC687" s="51" t="s">
        <v>199</v>
      </c>
      <c r="AD687" s="51"/>
    </row>
    <row r="688" spans="1:30" x14ac:dyDescent="0.2">
      <c r="A688" s="58" t="s">
        <v>1387</v>
      </c>
      <c r="B688" s="20">
        <v>44835</v>
      </c>
      <c r="C688" s="21"/>
      <c r="D688" s="71" t="s">
        <v>608</v>
      </c>
      <c r="E688" s="72" t="s">
        <v>191</v>
      </c>
      <c r="F688" s="23"/>
      <c r="G688" s="56">
        <v>8</v>
      </c>
      <c r="H688" s="52">
        <v>2</v>
      </c>
      <c r="I688" s="52">
        <v>6</v>
      </c>
      <c r="J688" s="25">
        <v>0.375</v>
      </c>
      <c r="K688" s="25">
        <v>0.70833333333333337</v>
      </c>
      <c r="L688" s="26"/>
      <c r="M688" s="29"/>
      <c r="N688" s="29" t="s">
        <v>142</v>
      </c>
      <c r="O688" s="29" t="s">
        <v>157</v>
      </c>
      <c r="P688" s="29" t="s">
        <v>151</v>
      </c>
      <c r="Q688" s="30" t="s">
        <v>187</v>
      </c>
      <c r="R688" s="73">
        <v>849</v>
      </c>
      <c r="S688" s="31">
        <f>R688*AE1</f>
        <v>1061.25</v>
      </c>
      <c r="T688" s="31">
        <v>1699</v>
      </c>
      <c r="U688" s="32">
        <f>((T688-S688)/T688)</f>
        <v>0.37536786344908768</v>
      </c>
      <c r="V688" s="32">
        <f>((T688-S688)/S688)</f>
        <v>0.60094228504122493</v>
      </c>
      <c r="W688" s="55" t="s">
        <v>188</v>
      </c>
      <c r="X688" s="117" t="s">
        <v>192</v>
      </c>
      <c r="Y688" s="27" t="s">
        <v>153</v>
      </c>
      <c r="Z688" s="27" t="s">
        <v>197</v>
      </c>
      <c r="AA688" s="49" t="s">
        <v>40</v>
      </c>
      <c r="AB688" s="50" t="s">
        <v>198</v>
      </c>
      <c r="AC688" s="51" t="s">
        <v>199</v>
      </c>
      <c r="AD688" s="51"/>
    </row>
    <row r="689" spans="1:30" ht="17.25" x14ac:dyDescent="0.2">
      <c r="A689" s="58" t="s">
        <v>1387</v>
      </c>
      <c r="B689" s="20">
        <v>44836</v>
      </c>
      <c r="C689" s="21">
        <v>44836</v>
      </c>
      <c r="D689" s="71"/>
      <c r="E689" s="28" t="s">
        <v>1455</v>
      </c>
      <c r="F689" s="23" t="s">
        <v>33</v>
      </c>
      <c r="G689" s="56"/>
      <c r="H689" s="52"/>
      <c r="I689" s="52"/>
      <c r="J689" s="25"/>
      <c r="K689" s="25"/>
      <c r="L689" s="26">
        <v>0.33333333333333331</v>
      </c>
      <c r="M689" s="29" t="s">
        <v>194</v>
      </c>
      <c r="N689" s="29" t="s">
        <v>142</v>
      </c>
      <c r="O689" s="29"/>
      <c r="P689" s="29"/>
      <c r="Q689" s="30"/>
      <c r="R689" s="73"/>
      <c r="S689" s="31"/>
      <c r="T689" s="31"/>
      <c r="U689" s="32"/>
      <c r="V689" s="32"/>
      <c r="W689" s="55" t="s">
        <v>48</v>
      </c>
      <c r="X689" s="29"/>
      <c r="Y689" s="27" t="s">
        <v>29</v>
      </c>
      <c r="Z689" s="27" t="s">
        <v>143</v>
      </c>
      <c r="AA689" s="49" t="s">
        <v>144</v>
      </c>
      <c r="AB689" s="51" t="s">
        <v>145</v>
      </c>
      <c r="AC689" s="51" t="s">
        <v>146</v>
      </c>
      <c r="AD689" s="51" t="s">
        <v>147</v>
      </c>
    </row>
    <row r="690" spans="1:30" x14ac:dyDescent="0.2">
      <c r="A690" s="58" t="s">
        <v>1387</v>
      </c>
      <c r="B690" s="20">
        <v>44836</v>
      </c>
      <c r="C690" s="21"/>
      <c r="D690" s="71" t="s">
        <v>585</v>
      </c>
      <c r="E690" s="72" t="s">
        <v>586</v>
      </c>
      <c r="F690" s="23"/>
      <c r="G690" s="56">
        <v>4</v>
      </c>
      <c r="H690" s="52">
        <v>10</v>
      </c>
      <c r="I690" s="52">
        <v>80</v>
      </c>
      <c r="J690" s="25">
        <v>0.38541666666666669</v>
      </c>
      <c r="K690" s="25">
        <v>0.55208333333333337</v>
      </c>
      <c r="L690" s="26"/>
      <c r="M690" s="29"/>
      <c r="N690" s="29" t="s">
        <v>142</v>
      </c>
      <c r="O690" s="29" t="s">
        <v>587</v>
      </c>
      <c r="P690" s="29" t="s">
        <v>158</v>
      </c>
      <c r="Q690" s="30" t="s">
        <v>38</v>
      </c>
      <c r="R690" s="73">
        <v>43.15</v>
      </c>
      <c r="S690" s="31">
        <f>R690*AE1</f>
        <v>53.9375</v>
      </c>
      <c r="T690" s="31">
        <v>79</v>
      </c>
      <c r="U690" s="32">
        <f>((T690-S690)/T690)</f>
        <v>0.317246835443038</v>
      </c>
      <c r="V690" s="32">
        <f>((T690-S690)/S690)</f>
        <v>0.46465816917728853</v>
      </c>
      <c r="W690" s="55" t="s">
        <v>403</v>
      </c>
      <c r="X690" s="117" t="s">
        <v>1456</v>
      </c>
      <c r="Y690" s="27" t="s">
        <v>153</v>
      </c>
      <c r="Z690" s="27" t="s">
        <v>143</v>
      </c>
      <c r="AA690" s="49" t="s">
        <v>144</v>
      </c>
      <c r="AB690" s="51" t="s">
        <v>145</v>
      </c>
      <c r="AC690" s="51" t="s">
        <v>146</v>
      </c>
      <c r="AD690" s="51" t="s">
        <v>147</v>
      </c>
    </row>
    <row r="691" spans="1:30" x14ac:dyDescent="0.2">
      <c r="A691" s="58" t="s">
        <v>1387</v>
      </c>
      <c r="B691" s="20">
        <v>44836</v>
      </c>
      <c r="C691" s="21"/>
      <c r="D691" s="71" t="s">
        <v>589</v>
      </c>
      <c r="E691" s="72" t="s">
        <v>590</v>
      </c>
      <c r="F691" s="23"/>
      <c r="G691" s="56">
        <v>4</v>
      </c>
      <c r="H691" s="52">
        <v>10</v>
      </c>
      <c r="I691" s="52">
        <v>80</v>
      </c>
      <c r="J691" s="25">
        <v>0.40625</v>
      </c>
      <c r="K691" s="25">
        <v>0.57291666666666663</v>
      </c>
      <c r="L691" s="26"/>
      <c r="M691" s="29"/>
      <c r="N691" s="29" t="s">
        <v>142</v>
      </c>
      <c r="O691" s="29" t="s">
        <v>157</v>
      </c>
      <c r="P691" s="29" t="s">
        <v>158</v>
      </c>
      <c r="Q691" s="30" t="s">
        <v>56</v>
      </c>
      <c r="R691" s="73">
        <v>57.5</v>
      </c>
      <c r="S691" s="31">
        <f>R691*AE1</f>
        <v>71.875</v>
      </c>
      <c r="T691" s="31">
        <v>109</v>
      </c>
      <c r="U691" s="32">
        <f>((T691-S691)/T691)</f>
        <v>0.34059633027522934</v>
      </c>
      <c r="V691" s="32">
        <f>((T691-S691)/S691)</f>
        <v>0.51652173913043475</v>
      </c>
      <c r="W691" s="55" t="s">
        <v>403</v>
      </c>
      <c r="X691" s="114" t="s">
        <v>1457</v>
      </c>
      <c r="Y691" s="27" t="s">
        <v>153</v>
      </c>
      <c r="Z691" s="27" t="s">
        <v>143</v>
      </c>
      <c r="AA691" s="49" t="s">
        <v>144</v>
      </c>
      <c r="AB691" s="51" t="s">
        <v>145</v>
      </c>
      <c r="AC691" s="51" t="s">
        <v>146</v>
      </c>
      <c r="AD691" s="51" t="s">
        <v>147</v>
      </c>
    </row>
    <row r="692" spans="1:30" x14ac:dyDescent="0.2">
      <c r="A692" s="58" t="s">
        <v>1387</v>
      </c>
      <c r="B692" s="20">
        <v>44836</v>
      </c>
      <c r="C692" s="21"/>
      <c r="D692" s="71" t="s">
        <v>592</v>
      </c>
      <c r="E692" s="72" t="s">
        <v>593</v>
      </c>
      <c r="F692" s="23"/>
      <c r="G692" s="56">
        <v>4</v>
      </c>
      <c r="H692" s="52">
        <v>2</v>
      </c>
      <c r="I692" s="52">
        <v>25</v>
      </c>
      <c r="J692" s="25">
        <v>0.38541666666666669</v>
      </c>
      <c r="K692" s="25">
        <v>0.55208333333333337</v>
      </c>
      <c r="L692" s="26"/>
      <c r="M692" s="29"/>
      <c r="N692" s="29" t="s">
        <v>142</v>
      </c>
      <c r="O692" s="29" t="s">
        <v>157</v>
      </c>
      <c r="P692" s="29" t="s">
        <v>158</v>
      </c>
      <c r="Q692" s="30" t="s">
        <v>68</v>
      </c>
      <c r="R692" s="73">
        <v>85.3</v>
      </c>
      <c r="S692" s="31">
        <f>R692*AE1</f>
        <v>106.625</v>
      </c>
      <c r="T692" s="31">
        <v>159</v>
      </c>
      <c r="U692" s="32">
        <f>((T692-S692)/T692)</f>
        <v>0.32940251572327045</v>
      </c>
      <c r="V692" s="32">
        <f>((T692-S692)/S692)</f>
        <v>0.49120750293083237</v>
      </c>
      <c r="W692" s="55" t="s">
        <v>403</v>
      </c>
      <c r="X692" s="114" t="s">
        <v>1458</v>
      </c>
      <c r="Y692" s="27" t="s">
        <v>153</v>
      </c>
      <c r="Z692" s="27" t="s">
        <v>143</v>
      </c>
      <c r="AA692" s="49" t="s">
        <v>144</v>
      </c>
      <c r="AB692" s="51" t="s">
        <v>145</v>
      </c>
      <c r="AC692" s="51" t="s">
        <v>146</v>
      </c>
      <c r="AD692" s="51" t="s">
        <v>147</v>
      </c>
    </row>
    <row r="693" spans="1:30" x14ac:dyDescent="0.2">
      <c r="A693" s="58" t="s">
        <v>1387</v>
      </c>
      <c r="B693" s="20">
        <v>44836</v>
      </c>
      <c r="C693" s="21"/>
      <c r="D693" s="71" t="s">
        <v>595</v>
      </c>
      <c r="E693" s="72" t="s">
        <v>186</v>
      </c>
      <c r="F693" s="23"/>
      <c r="G693" s="56">
        <v>4</v>
      </c>
      <c r="H693" s="52">
        <v>2</v>
      </c>
      <c r="I693" s="52">
        <v>6</v>
      </c>
      <c r="J693" s="25">
        <v>0.375</v>
      </c>
      <c r="K693" s="25">
        <v>0.54166666666666663</v>
      </c>
      <c r="L693" s="26"/>
      <c r="M693" s="29"/>
      <c r="N693" s="29" t="s">
        <v>142</v>
      </c>
      <c r="O693" s="29" t="s">
        <v>157</v>
      </c>
      <c r="P693" s="29" t="s">
        <v>151</v>
      </c>
      <c r="Q693" s="30" t="s">
        <v>187</v>
      </c>
      <c r="R693" s="73">
        <v>316</v>
      </c>
      <c r="S693" s="31">
        <f>R693*AE1</f>
        <v>395</v>
      </c>
      <c r="T693" s="31">
        <v>699</v>
      </c>
      <c r="U693" s="32">
        <f>((T693-S693)/T693)</f>
        <v>0.43490701001430615</v>
      </c>
      <c r="V693" s="32">
        <f>((T693-S693)/S693)</f>
        <v>0.76962025316455696</v>
      </c>
      <c r="W693" s="55" t="s">
        <v>188</v>
      </c>
      <c r="X693" s="117" t="s">
        <v>189</v>
      </c>
      <c r="Y693" s="27" t="s">
        <v>153</v>
      </c>
      <c r="Z693" s="27" t="s">
        <v>143</v>
      </c>
      <c r="AA693" s="49" t="s">
        <v>144</v>
      </c>
      <c r="AB693" s="51" t="s">
        <v>145</v>
      </c>
      <c r="AC693" s="51" t="s">
        <v>146</v>
      </c>
      <c r="AD693" s="51" t="s">
        <v>147</v>
      </c>
    </row>
    <row r="694" spans="1:30" x14ac:dyDescent="0.2">
      <c r="A694" s="58" t="s">
        <v>1387</v>
      </c>
      <c r="B694" s="20">
        <v>44836</v>
      </c>
      <c r="C694" s="21"/>
      <c r="D694" s="71" t="s">
        <v>1459</v>
      </c>
      <c r="E694" s="72" t="s">
        <v>191</v>
      </c>
      <c r="F694" s="23"/>
      <c r="G694" s="56">
        <v>8</v>
      </c>
      <c r="H694" s="52">
        <v>2</v>
      </c>
      <c r="I694" s="52">
        <v>6</v>
      </c>
      <c r="J694" s="25">
        <v>0.375</v>
      </c>
      <c r="K694" s="25">
        <v>0.70833333333333337</v>
      </c>
      <c r="L694" s="26"/>
      <c r="M694" s="29"/>
      <c r="N694" s="29" t="s">
        <v>142</v>
      </c>
      <c r="O694" s="29" t="s">
        <v>157</v>
      </c>
      <c r="P694" s="29" t="s">
        <v>151</v>
      </c>
      <c r="Q694" s="30" t="s">
        <v>187</v>
      </c>
      <c r="R694" s="73">
        <v>467</v>
      </c>
      <c r="S694" s="31">
        <f>R694*AE1</f>
        <v>583.75</v>
      </c>
      <c r="T694" s="31">
        <v>899</v>
      </c>
      <c r="U694" s="32">
        <f>((T694-S694)/T694)</f>
        <v>0.35066740823136816</v>
      </c>
      <c r="V694" s="32">
        <f>((T694-S694)/S694)</f>
        <v>0.5400428265524625</v>
      </c>
      <c r="W694" s="55" t="s">
        <v>188</v>
      </c>
      <c r="X694" s="117" t="s">
        <v>192</v>
      </c>
      <c r="Y694" s="27" t="s">
        <v>153</v>
      </c>
      <c r="Z694" s="27" t="s">
        <v>143</v>
      </c>
      <c r="AA694" s="49" t="s">
        <v>144</v>
      </c>
      <c r="AB694" s="51" t="s">
        <v>145</v>
      </c>
      <c r="AC694" s="51" t="s">
        <v>146</v>
      </c>
      <c r="AD694" s="51" t="s">
        <v>147</v>
      </c>
    </row>
    <row r="695" spans="1:30" ht="17.25" x14ac:dyDescent="0.2">
      <c r="A695" s="58" t="s">
        <v>1387</v>
      </c>
      <c r="B695" s="20">
        <v>44837</v>
      </c>
      <c r="C695" s="21">
        <v>44837</v>
      </c>
      <c r="D695" s="71"/>
      <c r="E695" s="28" t="s">
        <v>1455</v>
      </c>
      <c r="F695" s="23" t="s">
        <v>33</v>
      </c>
      <c r="G695" s="56"/>
      <c r="H695" s="52"/>
      <c r="I695" s="52"/>
      <c r="J695" s="25"/>
      <c r="K695" s="25"/>
      <c r="L695" s="26" t="s">
        <v>194</v>
      </c>
      <c r="M695" s="29" t="s">
        <v>194</v>
      </c>
      <c r="N695" s="29" t="s">
        <v>142</v>
      </c>
      <c r="O695" s="29"/>
      <c r="P695" s="29"/>
      <c r="Q695" s="30"/>
      <c r="R695" s="73"/>
      <c r="S695" s="31"/>
      <c r="T695" s="31"/>
      <c r="U695" s="32"/>
      <c r="V695" s="32"/>
      <c r="W695" s="55" t="s">
        <v>48</v>
      </c>
      <c r="X695" s="29"/>
      <c r="Y695" s="27" t="s">
        <v>29</v>
      </c>
      <c r="Z695" s="27" t="s">
        <v>143</v>
      </c>
      <c r="AA695" s="49" t="s">
        <v>144</v>
      </c>
      <c r="AB695" s="51" t="s">
        <v>145</v>
      </c>
      <c r="AC695" s="51" t="s">
        <v>146</v>
      </c>
      <c r="AD695" s="51" t="s">
        <v>147</v>
      </c>
    </row>
    <row r="696" spans="1:30" ht="17.25" x14ac:dyDescent="0.2">
      <c r="A696" s="58" t="s">
        <v>1387</v>
      </c>
      <c r="B696" s="20">
        <v>44838</v>
      </c>
      <c r="C696" s="21">
        <v>44838</v>
      </c>
      <c r="D696" s="71"/>
      <c r="E696" s="104" t="s">
        <v>1455</v>
      </c>
      <c r="F696" s="23" t="s">
        <v>33</v>
      </c>
      <c r="G696" s="56"/>
      <c r="H696" s="52"/>
      <c r="I696" s="52"/>
      <c r="J696" s="25"/>
      <c r="K696" s="25"/>
      <c r="L696" s="26" t="s">
        <v>194</v>
      </c>
      <c r="M696" s="29">
        <v>0.75</v>
      </c>
      <c r="N696" s="29" t="s">
        <v>142</v>
      </c>
      <c r="O696" s="29"/>
      <c r="P696" s="29"/>
      <c r="Q696" s="30"/>
      <c r="R696" s="73"/>
      <c r="S696" s="31"/>
      <c r="T696" s="31"/>
      <c r="U696" s="32"/>
      <c r="V696" s="32"/>
      <c r="W696" s="55" t="s">
        <v>48</v>
      </c>
      <c r="X696" s="55"/>
      <c r="Y696" s="27" t="s">
        <v>29</v>
      </c>
      <c r="Z696" s="27" t="s">
        <v>143</v>
      </c>
      <c r="AA696" s="49" t="s">
        <v>144</v>
      </c>
      <c r="AB696" s="51" t="s">
        <v>145</v>
      </c>
      <c r="AC696" s="51" t="s">
        <v>146</v>
      </c>
      <c r="AD696" s="51" t="s">
        <v>147</v>
      </c>
    </row>
    <row r="697" spans="1:30" ht="18.75" x14ac:dyDescent="0.2">
      <c r="A697" s="16" t="s">
        <v>1460</v>
      </c>
      <c r="B697" s="17">
        <v>44838</v>
      </c>
      <c r="C697" s="18">
        <v>44838</v>
      </c>
      <c r="D697" s="33"/>
      <c r="E697" s="34" t="s">
        <v>1461</v>
      </c>
      <c r="F697" s="35"/>
      <c r="G697" s="36"/>
      <c r="H697" s="36"/>
      <c r="I697" s="36"/>
      <c r="J697" s="37"/>
      <c r="K697" s="37"/>
      <c r="L697" s="38"/>
      <c r="M697" s="39"/>
      <c r="N697" s="39"/>
      <c r="O697" s="39"/>
      <c r="P697" s="39"/>
      <c r="Q697" s="40"/>
      <c r="R697" s="41"/>
      <c r="S697" s="42"/>
      <c r="T697" s="42"/>
      <c r="U697" s="43"/>
      <c r="V697" s="43"/>
      <c r="W697" s="16" t="s">
        <v>28</v>
      </c>
      <c r="X697" s="16"/>
      <c r="Y697" s="112" t="s">
        <v>29</v>
      </c>
      <c r="Z697" s="44"/>
      <c r="AA697" s="44"/>
      <c r="AB697" s="44"/>
      <c r="AC697" s="45"/>
      <c r="AD697" s="45"/>
    </row>
    <row r="698" spans="1:30" ht="17.25" x14ac:dyDescent="0.2">
      <c r="A698" s="58" t="s">
        <v>1460</v>
      </c>
      <c r="B698" s="20">
        <v>44838</v>
      </c>
      <c r="C698" s="21">
        <v>44838</v>
      </c>
      <c r="D698" s="46"/>
      <c r="E698" s="104" t="s">
        <v>1455</v>
      </c>
      <c r="F698" s="23" t="s">
        <v>33</v>
      </c>
      <c r="G698" s="56"/>
      <c r="H698" s="52"/>
      <c r="I698" s="52"/>
      <c r="J698" s="25"/>
      <c r="K698" s="25"/>
      <c r="L698" s="26" t="s">
        <v>194</v>
      </c>
      <c r="M698" s="29">
        <v>0.75</v>
      </c>
      <c r="N698" s="29" t="s">
        <v>142</v>
      </c>
      <c r="O698" s="29"/>
      <c r="P698" s="29"/>
      <c r="Q698" s="30"/>
      <c r="R698" s="53"/>
      <c r="S698" s="54"/>
      <c r="T698" s="54"/>
      <c r="U698" s="32"/>
      <c r="V698" s="32"/>
      <c r="W698" s="55" t="s">
        <v>48</v>
      </c>
      <c r="X698" s="55"/>
      <c r="Y698" s="113" t="s">
        <v>29</v>
      </c>
      <c r="Z698" s="27" t="s">
        <v>143</v>
      </c>
      <c r="AA698" s="49" t="s">
        <v>144</v>
      </c>
      <c r="AB698" s="51" t="s">
        <v>145</v>
      </c>
      <c r="AC698" s="51" t="s">
        <v>146</v>
      </c>
      <c r="AD698" s="51" t="s">
        <v>147</v>
      </c>
    </row>
    <row r="699" spans="1:30" ht="17.25" x14ac:dyDescent="0.2">
      <c r="A699" s="58" t="s">
        <v>1460</v>
      </c>
      <c r="B699" s="20">
        <v>44839</v>
      </c>
      <c r="C699" s="21">
        <v>44839</v>
      </c>
      <c r="D699" s="71"/>
      <c r="E699" s="28" t="s">
        <v>32</v>
      </c>
      <c r="F699" s="23" t="s">
        <v>33</v>
      </c>
      <c r="G699" s="56"/>
      <c r="H699" s="52"/>
      <c r="I699" s="52"/>
      <c r="J699" s="25"/>
      <c r="K699" s="25"/>
      <c r="L699" s="26">
        <v>0.33333333333333331</v>
      </c>
      <c r="M699" s="29">
        <v>0.75</v>
      </c>
      <c r="N699" s="29" t="s">
        <v>142</v>
      </c>
      <c r="O699" s="29"/>
      <c r="P699" s="29"/>
      <c r="Q699" s="30"/>
      <c r="R699" s="73"/>
      <c r="S699" s="31"/>
      <c r="T699" s="31"/>
      <c r="U699" s="32"/>
      <c r="V699" s="32"/>
      <c r="W699" s="55" t="s">
        <v>48</v>
      </c>
      <c r="X699" s="55"/>
      <c r="Y699" s="27" t="s">
        <v>29</v>
      </c>
      <c r="Z699" s="27" t="s">
        <v>143</v>
      </c>
      <c r="AA699" s="49" t="s">
        <v>144</v>
      </c>
      <c r="AB699" s="51" t="s">
        <v>145</v>
      </c>
      <c r="AC699" s="51" t="s">
        <v>146</v>
      </c>
      <c r="AD699" s="51" t="s">
        <v>147</v>
      </c>
    </row>
    <row r="700" spans="1:30" x14ac:dyDescent="0.2">
      <c r="A700" s="58" t="s">
        <v>1460</v>
      </c>
      <c r="B700" s="20">
        <v>44839</v>
      </c>
      <c r="C700" s="21"/>
      <c r="D700" s="71" t="s">
        <v>1462</v>
      </c>
      <c r="E700" s="72" t="s">
        <v>1463</v>
      </c>
      <c r="F700" s="23"/>
      <c r="G700" s="56">
        <v>4</v>
      </c>
      <c r="H700" s="52">
        <v>10</v>
      </c>
      <c r="I700" s="52">
        <v>100</v>
      </c>
      <c r="J700" s="25">
        <v>0.35416666666666669</v>
      </c>
      <c r="K700" s="25">
        <v>0.52083333333333337</v>
      </c>
      <c r="L700" s="26"/>
      <c r="M700" s="29"/>
      <c r="N700" s="29" t="s">
        <v>142</v>
      </c>
      <c r="O700" s="29" t="s">
        <v>157</v>
      </c>
      <c r="P700" s="29" t="s">
        <v>151</v>
      </c>
      <c r="Q700" s="30" t="s">
        <v>68</v>
      </c>
      <c r="R700" s="73">
        <v>66.150000000000006</v>
      </c>
      <c r="S700" s="31">
        <f>R700*AE1</f>
        <v>82.6875</v>
      </c>
      <c r="T700" s="31">
        <v>119</v>
      </c>
      <c r="U700" s="32">
        <f t="shared" ref="U700:U705" si="56">((T700-S700)/T700)</f>
        <v>0.30514705882352944</v>
      </c>
      <c r="V700" s="32">
        <f t="shared" ref="V700:V705" si="57">((T700-S700)/S700)</f>
        <v>0.43915343915343913</v>
      </c>
      <c r="W700" s="55" t="s">
        <v>159</v>
      </c>
      <c r="X700" s="117" t="s">
        <v>1464</v>
      </c>
      <c r="Y700" s="27" t="s">
        <v>153</v>
      </c>
      <c r="Z700" s="27" t="s">
        <v>143</v>
      </c>
      <c r="AA700" s="49" t="s">
        <v>144</v>
      </c>
      <c r="AB700" s="51" t="s">
        <v>145</v>
      </c>
      <c r="AC700" s="51" t="s">
        <v>146</v>
      </c>
      <c r="AD700" s="51" t="s">
        <v>147</v>
      </c>
    </row>
    <row r="701" spans="1:30" x14ac:dyDescent="0.2">
      <c r="A701" s="58" t="s">
        <v>1460</v>
      </c>
      <c r="B701" s="20">
        <v>44839</v>
      </c>
      <c r="C701" s="21"/>
      <c r="D701" s="71" t="s">
        <v>1465</v>
      </c>
      <c r="E701" s="72" t="s">
        <v>1466</v>
      </c>
      <c r="F701" s="23"/>
      <c r="G701" s="56">
        <v>2.5</v>
      </c>
      <c r="H701" s="52">
        <v>2</v>
      </c>
      <c r="I701" s="52">
        <v>12</v>
      </c>
      <c r="J701" s="25">
        <v>0.60416666666666663</v>
      </c>
      <c r="K701" s="25">
        <v>0.70833333333333337</v>
      </c>
      <c r="L701" s="26"/>
      <c r="M701" s="29"/>
      <c r="N701" s="29" t="s">
        <v>142</v>
      </c>
      <c r="O701" s="29" t="s">
        <v>157</v>
      </c>
      <c r="P701" s="29" t="s">
        <v>158</v>
      </c>
      <c r="Q701" s="30" t="s">
        <v>68</v>
      </c>
      <c r="R701" s="73">
        <v>107.5</v>
      </c>
      <c r="S701" s="31">
        <f>R701*AE1</f>
        <v>134.375</v>
      </c>
      <c r="T701" s="31">
        <v>199</v>
      </c>
      <c r="U701" s="32">
        <f t="shared" si="56"/>
        <v>0.32474874371859297</v>
      </c>
      <c r="V701" s="32">
        <f t="shared" si="57"/>
        <v>0.48093023255813955</v>
      </c>
      <c r="W701" s="55" t="s">
        <v>159</v>
      </c>
      <c r="X701" s="117" t="s">
        <v>1467</v>
      </c>
      <c r="Y701" s="27" t="s">
        <v>153</v>
      </c>
      <c r="Z701" s="27" t="s">
        <v>143</v>
      </c>
      <c r="AA701" s="49" t="s">
        <v>144</v>
      </c>
      <c r="AB701" s="51" t="s">
        <v>145</v>
      </c>
      <c r="AC701" s="51" t="s">
        <v>146</v>
      </c>
      <c r="AD701" s="51" t="s">
        <v>147</v>
      </c>
    </row>
    <row r="702" spans="1:30" x14ac:dyDescent="0.2">
      <c r="A702" s="58" t="s">
        <v>1460</v>
      </c>
      <c r="B702" s="20">
        <v>44839</v>
      </c>
      <c r="C702" s="21"/>
      <c r="D702" s="71" t="s">
        <v>1468</v>
      </c>
      <c r="E702" s="72" t="s">
        <v>1469</v>
      </c>
      <c r="F702" s="23"/>
      <c r="G702" s="56">
        <v>5</v>
      </c>
      <c r="H702" s="52">
        <v>2</v>
      </c>
      <c r="I702" s="52">
        <v>75</v>
      </c>
      <c r="J702" s="25">
        <v>0.35416666666666669</v>
      </c>
      <c r="K702" s="25">
        <v>0.5625</v>
      </c>
      <c r="L702" s="26"/>
      <c r="M702" s="29"/>
      <c r="N702" s="29" t="s">
        <v>142</v>
      </c>
      <c r="O702" s="29" t="s">
        <v>157</v>
      </c>
      <c r="P702" s="29" t="s">
        <v>151</v>
      </c>
      <c r="Q702" s="30" t="s">
        <v>68</v>
      </c>
      <c r="R702" s="73">
        <v>96.5</v>
      </c>
      <c r="S702" s="31">
        <f>R702*AE1</f>
        <v>120.625</v>
      </c>
      <c r="T702" s="31">
        <v>179</v>
      </c>
      <c r="U702" s="32">
        <f t="shared" si="56"/>
        <v>0.3261173184357542</v>
      </c>
      <c r="V702" s="32">
        <f t="shared" si="57"/>
        <v>0.48393782383419687</v>
      </c>
      <c r="W702" s="55" t="s">
        <v>159</v>
      </c>
      <c r="X702" s="117" t="s">
        <v>1470</v>
      </c>
      <c r="Y702" s="27" t="s">
        <v>153</v>
      </c>
      <c r="Z702" s="27" t="s">
        <v>143</v>
      </c>
      <c r="AA702" s="49" t="s">
        <v>144</v>
      </c>
      <c r="AB702" s="51" t="s">
        <v>145</v>
      </c>
      <c r="AC702" s="51" t="s">
        <v>146</v>
      </c>
      <c r="AD702" s="51" t="s">
        <v>147</v>
      </c>
    </row>
    <row r="703" spans="1:30" x14ac:dyDescent="0.2">
      <c r="A703" s="58" t="s">
        <v>1460</v>
      </c>
      <c r="B703" s="20">
        <v>44839</v>
      </c>
      <c r="C703" s="21"/>
      <c r="D703" s="71" t="s">
        <v>1471</v>
      </c>
      <c r="E703" s="72" t="s">
        <v>1472</v>
      </c>
      <c r="F703" s="23"/>
      <c r="G703" s="56">
        <v>5</v>
      </c>
      <c r="H703" s="52">
        <v>2</v>
      </c>
      <c r="I703" s="52">
        <v>40</v>
      </c>
      <c r="J703" s="25">
        <v>0.34375</v>
      </c>
      <c r="K703" s="25">
        <v>0.55208333333333337</v>
      </c>
      <c r="L703" s="26"/>
      <c r="M703" s="29"/>
      <c r="N703" s="29" t="s">
        <v>142</v>
      </c>
      <c r="O703" s="29" t="s">
        <v>157</v>
      </c>
      <c r="P703" s="29" t="s">
        <v>158</v>
      </c>
      <c r="Q703" s="30" t="s">
        <v>68</v>
      </c>
      <c r="R703" s="73">
        <v>97.75</v>
      </c>
      <c r="S703" s="31">
        <f>R703*AE1</f>
        <v>122.1875</v>
      </c>
      <c r="T703" s="31">
        <v>179</v>
      </c>
      <c r="U703" s="32">
        <f t="shared" si="56"/>
        <v>0.31738826815642457</v>
      </c>
      <c r="V703" s="32">
        <f t="shared" si="57"/>
        <v>0.4649616368286445</v>
      </c>
      <c r="W703" s="55" t="s">
        <v>159</v>
      </c>
      <c r="X703" s="117" t="s">
        <v>1473</v>
      </c>
      <c r="Y703" s="27" t="s">
        <v>153</v>
      </c>
      <c r="Z703" s="27" t="s">
        <v>143</v>
      </c>
      <c r="AA703" s="49" t="s">
        <v>144</v>
      </c>
      <c r="AB703" s="51" t="s">
        <v>145</v>
      </c>
      <c r="AC703" s="51" t="s">
        <v>146</v>
      </c>
      <c r="AD703" s="51" t="s">
        <v>147</v>
      </c>
    </row>
    <row r="704" spans="1:30" x14ac:dyDescent="0.2">
      <c r="A704" s="58" t="s">
        <v>1460</v>
      </c>
      <c r="B704" s="20">
        <v>44839</v>
      </c>
      <c r="C704" s="21"/>
      <c r="D704" s="71" t="s">
        <v>1474</v>
      </c>
      <c r="E704" s="72" t="s">
        <v>186</v>
      </c>
      <c r="F704" s="23"/>
      <c r="G704" s="56">
        <v>4</v>
      </c>
      <c r="H704" s="52">
        <v>2</v>
      </c>
      <c r="I704" s="52">
        <v>6</v>
      </c>
      <c r="J704" s="25">
        <v>0.375</v>
      </c>
      <c r="K704" s="25">
        <v>0.54166666666666663</v>
      </c>
      <c r="L704" s="26"/>
      <c r="M704" s="29"/>
      <c r="N704" s="29" t="s">
        <v>142</v>
      </c>
      <c r="O704" s="29" t="s">
        <v>157</v>
      </c>
      <c r="P704" s="29" t="s">
        <v>151</v>
      </c>
      <c r="Q704" s="30" t="s">
        <v>187</v>
      </c>
      <c r="R704" s="73">
        <v>329</v>
      </c>
      <c r="S704" s="31">
        <f>R704*AE1</f>
        <v>411.25</v>
      </c>
      <c r="T704" s="31">
        <v>699</v>
      </c>
      <c r="U704" s="32">
        <f t="shared" si="56"/>
        <v>0.41165951359084407</v>
      </c>
      <c r="V704" s="32">
        <f t="shared" si="57"/>
        <v>0.69969604863221879</v>
      </c>
      <c r="W704" s="55" t="s">
        <v>188</v>
      </c>
      <c r="X704" s="117" t="s">
        <v>189</v>
      </c>
      <c r="Y704" s="27" t="s">
        <v>153</v>
      </c>
      <c r="Z704" s="27" t="s">
        <v>143</v>
      </c>
      <c r="AA704" s="49" t="s">
        <v>144</v>
      </c>
      <c r="AB704" s="51" t="s">
        <v>145</v>
      </c>
      <c r="AC704" s="51" t="s">
        <v>146</v>
      </c>
      <c r="AD704" s="51" t="s">
        <v>147</v>
      </c>
    </row>
    <row r="705" spans="1:30" x14ac:dyDescent="0.2">
      <c r="A705" s="58" t="s">
        <v>1460</v>
      </c>
      <c r="B705" s="20">
        <v>44839</v>
      </c>
      <c r="C705" s="21"/>
      <c r="D705" s="71" t="s">
        <v>1475</v>
      </c>
      <c r="E705" s="72" t="s">
        <v>191</v>
      </c>
      <c r="F705" s="23"/>
      <c r="G705" s="56">
        <v>8</v>
      </c>
      <c r="H705" s="52">
        <v>2</v>
      </c>
      <c r="I705" s="52">
        <v>6</v>
      </c>
      <c r="J705" s="25">
        <v>0.375</v>
      </c>
      <c r="K705" s="25">
        <v>0.70833333333333337</v>
      </c>
      <c r="L705" s="26"/>
      <c r="M705" s="29"/>
      <c r="N705" s="29" t="s">
        <v>142</v>
      </c>
      <c r="O705" s="29" t="s">
        <v>157</v>
      </c>
      <c r="P705" s="29" t="s">
        <v>151</v>
      </c>
      <c r="Q705" s="30" t="s">
        <v>187</v>
      </c>
      <c r="R705" s="73">
        <v>488.5</v>
      </c>
      <c r="S705" s="31">
        <f>R705*AE1</f>
        <v>610.625</v>
      </c>
      <c r="T705" s="31">
        <v>999</v>
      </c>
      <c r="U705" s="32">
        <f t="shared" si="56"/>
        <v>0.38876376376376376</v>
      </c>
      <c r="V705" s="32">
        <f t="shared" si="57"/>
        <v>0.63602865916069595</v>
      </c>
      <c r="W705" s="55" t="s">
        <v>188</v>
      </c>
      <c r="X705" s="117" t="s">
        <v>192</v>
      </c>
      <c r="Y705" s="27" t="s">
        <v>153</v>
      </c>
      <c r="Z705" s="27" t="s">
        <v>143</v>
      </c>
      <c r="AA705" s="49" t="s">
        <v>144</v>
      </c>
      <c r="AB705" s="51" t="s">
        <v>145</v>
      </c>
      <c r="AC705" s="51" t="s">
        <v>146</v>
      </c>
      <c r="AD705" s="51" t="s">
        <v>147</v>
      </c>
    </row>
    <row r="706" spans="1:30" ht="17.25" x14ac:dyDescent="0.2">
      <c r="A706" s="58" t="s">
        <v>1460</v>
      </c>
      <c r="B706" s="20">
        <v>44840</v>
      </c>
      <c r="C706" s="21">
        <v>44840</v>
      </c>
      <c r="D706" s="71"/>
      <c r="E706" s="28" t="s">
        <v>1451</v>
      </c>
      <c r="F706" s="23" t="s">
        <v>80</v>
      </c>
      <c r="G706" s="56"/>
      <c r="H706" s="52"/>
      <c r="I706" s="52"/>
      <c r="J706" s="25"/>
      <c r="K706" s="25"/>
      <c r="L706" s="26" t="s">
        <v>194</v>
      </c>
      <c r="M706" s="29" t="s">
        <v>194</v>
      </c>
      <c r="N706" s="29" t="s">
        <v>142</v>
      </c>
      <c r="O706" s="29"/>
      <c r="P706" s="29"/>
      <c r="Q706" s="30"/>
      <c r="R706" s="73"/>
      <c r="S706" s="31"/>
      <c r="T706" s="31"/>
      <c r="U706" s="32"/>
      <c r="V706" s="32"/>
      <c r="W706" s="55" t="s">
        <v>195</v>
      </c>
      <c r="X706" s="55"/>
      <c r="Y706" s="27"/>
      <c r="Z706" s="27"/>
      <c r="AA706" s="49"/>
      <c r="AB706" s="50"/>
      <c r="AC706" s="51"/>
      <c r="AD706" s="51"/>
    </row>
    <row r="707" spans="1:30" ht="17.25" x14ac:dyDescent="0.2">
      <c r="A707" s="58" t="s">
        <v>1460</v>
      </c>
      <c r="B707" s="20">
        <v>44841</v>
      </c>
      <c r="C707" s="21">
        <v>44841</v>
      </c>
      <c r="D707" s="71"/>
      <c r="E707" s="28" t="s">
        <v>1476</v>
      </c>
      <c r="F707" s="23" t="s">
        <v>33</v>
      </c>
      <c r="G707" s="56"/>
      <c r="H707" s="52"/>
      <c r="I707" s="52"/>
      <c r="J707" s="25"/>
      <c r="K707" s="25"/>
      <c r="L707" s="26">
        <v>0.33333333333333331</v>
      </c>
      <c r="M707" s="29">
        <v>0.625</v>
      </c>
      <c r="N707" s="29" t="s">
        <v>142</v>
      </c>
      <c r="O707" s="29"/>
      <c r="P707" s="29"/>
      <c r="Q707" s="30"/>
      <c r="R707" s="73"/>
      <c r="S707" s="31"/>
      <c r="T707" s="31"/>
      <c r="U707" s="32"/>
      <c r="V707" s="32"/>
      <c r="W707" s="55" t="s">
        <v>48</v>
      </c>
      <c r="X707" s="55"/>
      <c r="Y707" s="27"/>
      <c r="Z707" s="27" t="s">
        <v>143</v>
      </c>
      <c r="AA707" s="49" t="s">
        <v>1477</v>
      </c>
      <c r="AB707" s="50" t="s">
        <v>1478</v>
      </c>
      <c r="AC707" s="51" t="s">
        <v>1479</v>
      </c>
      <c r="AD707" s="51" t="s">
        <v>1480</v>
      </c>
    </row>
    <row r="708" spans="1:30" x14ac:dyDescent="0.2">
      <c r="A708" s="58" t="s">
        <v>1460</v>
      </c>
      <c r="B708" s="20">
        <v>44841</v>
      </c>
      <c r="C708" s="21"/>
      <c r="D708" s="71" t="s">
        <v>1481</v>
      </c>
      <c r="E708" s="72" t="s">
        <v>1482</v>
      </c>
      <c r="F708" s="23"/>
      <c r="G708" s="56">
        <v>3.5</v>
      </c>
      <c r="H708" s="52">
        <v>20</v>
      </c>
      <c r="I708" s="52">
        <v>80</v>
      </c>
      <c r="J708" s="25">
        <v>0.38541666666666669</v>
      </c>
      <c r="K708" s="25">
        <v>0.53125</v>
      </c>
      <c r="L708" s="26"/>
      <c r="M708" s="29"/>
      <c r="N708" s="29" t="s">
        <v>142</v>
      </c>
      <c r="O708" s="29" t="s">
        <v>136</v>
      </c>
      <c r="P708" s="29" t="s">
        <v>158</v>
      </c>
      <c r="Q708" s="30" t="s">
        <v>54</v>
      </c>
      <c r="R708" s="73">
        <v>31.4</v>
      </c>
      <c r="S708" s="31">
        <f>R708*AE1</f>
        <v>39.25</v>
      </c>
      <c r="T708" s="31">
        <v>79</v>
      </c>
      <c r="U708" s="32">
        <f>((T708-S708)/T708)</f>
        <v>0.50316455696202533</v>
      </c>
      <c r="V708" s="32">
        <f>((T708-S708)/S708)</f>
        <v>1.0127388535031847</v>
      </c>
      <c r="W708" s="55" t="s">
        <v>159</v>
      </c>
      <c r="X708" s="117" t="s">
        <v>1483</v>
      </c>
      <c r="Y708" s="27" t="s">
        <v>153</v>
      </c>
      <c r="Z708" s="27" t="s">
        <v>143</v>
      </c>
      <c r="AA708" s="49" t="s">
        <v>1477</v>
      </c>
      <c r="AB708" s="50" t="s">
        <v>1478</v>
      </c>
      <c r="AC708" s="51" t="s">
        <v>1479</v>
      </c>
      <c r="AD708" s="51" t="s">
        <v>1480</v>
      </c>
    </row>
    <row r="709" spans="1:30" x14ac:dyDescent="0.2">
      <c r="A709" s="58" t="s">
        <v>1460</v>
      </c>
      <c r="B709" s="20">
        <v>44841</v>
      </c>
      <c r="C709" s="21"/>
      <c r="D709" s="71" t="s">
        <v>1484</v>
      </c>
      <c r="E709" s="72" t="s">
        <v>1485</v>
      </c>
      <c r="F709" s="23"/>
      <c r="G709" s="56">
        <v>3.5</v>
      </c>
      <c r="H709" s="52">
        <v>20</v>
      </c>
      <c r="I709" s="52">
        <v>80</v>
      </c>
      <c r="J709" s="25">
        <v>0.36458333333333331</v>
      </c>
      <c r="K709" s="25">
        <v>0.51041666666666663</v>
      </c>
      <c r="L709" s="26"/>
      <c r="M709" s="29"/>
      <c r="N709" s="29" t="s">
        <v>142</v>
      </c>
      <c r="O709" s="29" t="s">
        <v>157</v>
      </c>
      <c r="P709" s="29" t="s">
        <v>151</v>
      </c>
      <c r="Q709" s="30" t="s">
        <v>54</v>
      </c>
      <c r="R709" s="73">
        <v>30.9</v>
      </c>
      <c r="S709" s="31">
        <f>R709*AE1</f>
        <v>38.625</v>
      </c>
      <c r="T709" s="31">
        <v>89</v>
      </c>
      <c r="U709" s="32">
        <f>((T709-S709)/T709)</f>
        <v>0.5660112359550562</v>
      </c>
      <c r="V709" s="32">
        <f>((T709-S709)/S709)</f>
        <v>1.3042071197411003</v>
      </c>
      <c r="W709" s="55" t="s">
        <v>159</v>
      </c>
      <c r="X709" s="117" t="s">
        <v>1486</v>
      </c>
      <c r="Y709" s="27" t="s">
        <v>153</v>
      </c>
      <c r="Z709" s="27" t="s">
        <v>143</v>
      </c>
      <c r="AA709" s="49" t="s">
        <v>1477</v>
      </c>
      <c r="AB709" s="50" t="s">
        <v>1478</v>
      </c>
      <c r="AC709" s="51" t="s">
        <v>1479</v>
      </c>
      <c r="AD709" s="51" t="s">
        <v>1480</v>
      </c>
    </row>
    <row r="710" spans="1:30" x14ac:dyDescent="0.2">
      <c r="A710" s="58" t="s">
        <v>1460</v>
      </c>
      <c r="B710" s="20">
        <v>44841</v>
      </c>
      <c r="C710" s="21"/>
      <c r="D710" s="71" t="s">
        <v>1487</v>
      </c>
      <c r="E710" s="72" t="s">
        <v>1488</v>
      </c>
      <c r="F710" s="23"/>
      <c r="G710" s="56">
        <v>4</v>
      </c>
      <c r="H710" s="52">
        <v>6</v>
      </c>
      <c r="I710" s="52">
        <v>12</v>
      </c>
      <c r="J710" s="25">
        <v>0.39583333333333331</v>
      </c>
      <c r="K710" s="25">
        <v>0.5625</v>
      </c>
      <c r="L710" s="26"/>
      <c r="M710" s="29"/>
      <c r="N710" s="29" t="s">
        <v>142</v>
      </c>
      <c r="O710" s="29" t="s">
        <v>136</v>
      </c>
      <c r="P710" s="29" t="s">
        <v>158</v>
      </c>
      <c r="Q710" s="30" t="s">
        <v>134</v>
      </c>
      <c r="R710" s="73">
        <v>108.95</v>
      </c>
      <c r="S710" s="31">
        <f>R710*AE1</f>
        <v>136.1875</v>
      </c>
      <c r="T710" s="31">
        <v>199</v>
      </c>
      <c r="U710" s="32">
        <f>((T710-S710)/T710)</f>
        <v>0.31564070351758794</v>
      </c>
      <c r="V710" s="32">
        <f>((T710-S710)/S710)</f>
        <v>0.4612207434603029</v>
      </c>
      <c r="W710" s="55" t="s">
        <v>159</v>
      </c>
      <c r="X710" s="117" t="s">
        <v>1489</v>
      </c>
      <c r="Y710" s="27" t="s">
        <v>153</v>
      </c>
      <c r="Z710" s="27" t="s">
        <v>143</v>
      </c>
      <c r="AA710" s="49" t="s">
        <v>1477</v>
      </c>
      <c r="AB710" s="50" t="s">
        <v>1478</v>
      </c>
      <c r="AC710" s="51" t="s">
        <v>1479</v>
      </c>
      <c r="AD710" s="51" t="s">
        <v>1480</v>
      </c>
    </row>
    <row r="711" spans="1:30" x14ac:dyDescent="0.2">
      <c r="A711" s="58" t="s">
        <v>1460</v>
      </c>
      <c r="B711" s="20">
        <v>44841</v>
      </c>
      <c r="C711" s="21"/>
      <c r="D711" s="71" t="s">
        <v>1490</v>
      </c>
      <c r="E711" s="72" t="s">
        <v>1491</v>
      </c>
      <c r="F711" s="23"/>
      <c r="G711" s="56">
        <v>4</v>
      </c>
      <c r="H711" s="52">
        <v>10</v>
      </c>
      <c r="I711" s="52">
        <v>40</v>
      </c>
      <c r="J711" s="25">
        <v>0.375</v>
      </c>
      <c r="K711" s="25">
        <v>0.54166666666666663</v>
      </c>
      <c r="L711" s="26"/>
      <c r="M711" s="29"/>
      <c r="N711" s="29" t="s">
        <v>142</v>
      </c>
      <c r="O711" s="29" t="s">
        <v>136</v>
      </c>
      <c r="P711" s="29" t="s">
        <v>180</v>
      </c>
      <c r="Q711" s="30" t="s">
        <v>295</v>
      </c>
      <c r="R711" s="73">
        <v>60</v>
      </c>
      <c r="S711" s="31">
        <f>R711*AE1</f>
        <v>75</v>
      </c>
      <c r="T711" s="31">
        <v>119</v>
      </c>
      <c r="U711" s="32">
        <f>((T711-S711)/T711)</f>
        <v>0.36974789915966388</v>
      </c>
      <c r="V711" s="32">
        <f>((T711-S711)/S711)</f>
        <v>0.58666666666666667</v>
      </c>
      <c r="W711" s="55" t="s">
        <v>159</v>
      </c>
      <c r="X711" s="117" t="s">
        <v>1492</v>
      </c>
      <c r="Y711" s="27" t="s">
        <v>153</v>
      </c>
      <c r="Z711" s="27" t="s">
        <v>143</v>
      </c>
      <c r="AA711" s="49" t="s">
        <v>1477</v>
      </c>
      <c r="AB711" s="50" t="s">
        <v>1478</v>
      </c>
      <c r="AC711" s="51" t="s">
        <v>1479</v>
      </c>
      <c r="AD711" s="51" t="s">
        <v>1480</v>
      </c>
    </row>
    <row r="712" spans="1:30" x14ac:dyDescent="0.2">
      <c r="A712" s="58" t="s">
        <v>1460</v>
      </c>
      <c r="B712" s="20">
        <v>44841</v>
      </c>
      <c r="C712" s="21"/>
      <c r="D712" s="71" t="s">
        <v>1493</v>
      </c>
      <c r="E712" s="72" t="s">
        <v>186</v>
      </c>
      <c r="F712" s="23"/>
      <c r="G712" s="56">
        <v>4</v>
      </c>
      <c r="H712" s="52">
        <v>2</v>
      </c>
      <c r="I712" s="52">
        <v>6</v>
      </c>
      <c r="J712" s="25">
        <v>0.375</v>
      </c>
      <c r="K712" s="25">
        <v>0.54166666666666663</v>
      </c>
      <c r="L712" s="26"/>
      <c r="M712" s="29"/>
      <c r="N712" s="29" t="s">
        <v>142</v>
      </c>
      <c r="O712" s="29" t="s">
        <v>157</v>
      </c>
      <c r="P712" s="29" t="s">
        <v>151</v>
      </c>
      <c r="Q712" s="30" t="s">
        <v>187</v>
      </c>
      <c r="R712" s="73">
        <v>110</v>
      </c>
      <c r="S712" s="31">
        <f>R712*AE1</f>
        <v>137.5</v>
      </c>
      <c r="T712" s="31">
        <v>299</v>
      </c>
      <c r="U712" s="32">
        <f>((T712-S712)/T712)</f>
        <v>0.54013377926421402</v>
      </c>
      <c r="V712" s="32">
        <f>((T712-S712)/S712)</f>
        <v>1.1745454545454546</v>
      </c>
      <c r="W712" s="55" t="s">
        <v>188</v>
      </c>
      <c r="X712" s="117" t="s">
        <v>189</v>
      </c>
      <c r="Y712" s="27" t="s">
        <v>153</v>
      </c>
      <c r="Z712" s="27" t="s">
        <v>143</v>
      </c>
      <c r="AA712" s="49" t="s">
        <v>1477</v>
      </c>
      <c r="AB712" s="50" t="s">
        <v>1478</v>
      </c>
      <c r="AC712" s="51" t="s">
        <v>1479</v>
      </c>
      <c r="AD712" s="51" t="s">
        <v>1480</v>
      </c>
    </row>
    <row r="713" spans="1:30" ht="17.25" x14ac:dyDescent="0.2">
      <c r="A713" s="58" t="s">
        <v>1460</v>
      </c>
      <c r="B713" s="20">
        <v>44842</v>
      </c>
      <c r="C713" s="21">
        <v>44842</v>
      </c>
      <c r="D713" s="71"/>
      <c r="E713" s="28" t="s">
        <v>1494</v>
      </c>
      <c r="F713" s="23" t="s">
        <v>33</v>
      </c>
      <c r="G713" s="56"/>
      <c r="H713" s="52"/>
      <c r="I713" s="52"/>
      <c r="J713" s="25"/>
      <c r="K713" s="25"/>
      <c r="L713" s="26">
        <v>0.5</v>
      </c>
      <c r="M713" s="29">
        <v>0.75</v>
      </c>
      <c r="N713" s="29" t="s">
        <v>142</v>
      </c>
      <c r="O713" s="29"/>
      <c r="P713" s="29"/>
      <c r="Q713" s="30"/>
      <c r="R713" s="73"/>
      <c r="S713" s="31"/>
      <c r="T713" s="31"/>
      <c r="U713" s="32"/>
      <c r="V713" s="32"/>
      <c r="W713" s="55" t="s">
        <v>48</v>
      </c>
      <c r="X713" s="55"/>
      <c r="Y713" s="27" t="s">
        <v>29</v>
      </c>
      <c r="Z713" s="27" t="s">
        <v>197</v>
      </c>
      <c r="AA713" s="49" t="s">
        <v>40</v>
      </c>
      <c r="AB713" s="50" t="s">
        <v>198</v>
      </c>
      <c r="AC713" s="51" t="s">
        <v>199</v>
      </c>
      <c r="AD713" s="51"/>
    </row>
    <row r="714" spans="1:30" x14ac:dyDescent="0.2">
      <c r="A714" s="58" t="s">
        <v>1460</v>
      </c>
      <c r="B714" s="20">
        <v>44842</v>
      </c>
      <c r="C714" s="21"/>
      <c r="D714" s="71" t="s">
        <v>1495</v>
      </c>
      <c r="E714" s="72" t="s">
        <v>1496</v>
      </c>
      <c r="F714" s="23"/>
      <c r="G714" s="56">
        <v>4</v>
      </c>
      <c r="H714" s="52">
        <v>10</v>
      </c>
      <c r="I714" s="52">
        <v>40</v>
      </c>
      <c r="J714" s="25"/>
      <c r="K714" s="25"/>
      <c r="L714" s="26"/>
      <c r="M714" s="29"/>
      <c r="N714" s="29" t="s">
        <v>142</v>
      </c>
      <c r="O714" s="29" t="s">
        <v>157</v>
      </c>
      <c r="P714" s="29" t="s">
        <v>158</v>
      </c>
      <c r="Q714" s="30" t="s">
        <v>1441</v>
      </c>
      <c r="R714" s="73">
        <v>48</v>
      </c>
      <c r="S714" s="31">
        <f>R714*AE1</f>
        <v>60</v>
      </c>
      <c r="T714" s="31">
        <v>89</v>
      </c>
      <c r="U714" s="32">
        <f>((T714-S714)/T714)</f>
        <v>0.3258426966292135</v>
      </c>
      <c r="V714" s="32">
        <f>((T714-S714)/S714)</f>
        <v>0.48333333333333334</v>
      </c>
      <c r="W714" s="55" t="s">
        <v>159</v>
      </c>
      <c r="X714" s="117" t="s">
        <v>1497</v>
      </c>
      <c r="Y714" s="27" t="s">
        <v>153</v>
      </c>
      <c r="Z714" s="27" t="s">
        <v>197</v>
      </c>
      <c r="AA714" s="49" t="s">
        <v>40</v>
      </c>
      <c r="AB714" s="50" t="s">
        <v>198</v>
      </c>
      <c r="AC714" s="51" t="s">
        <v>199</v>
      </c>
      <c r="AD714" s="51"/>
    </row>
    <row r="715" spans="1:30" x14ac:dyDescent="0.2">
      <c r="A715" s="58" t="s">
        <v>1460</v>
      </c>
      <c r="B715" s="20">
        <v>44842</v>
      </c>
      <c r="C715" s="21"/>
      <c r="D715" s="71" t="s">
        <v>1498</v>
      </c>
      <c r="E715" s="72" t="s">
        <v>1499</v>
      </c>
      <c r="F715" s="23"/>
      <c r="G715" s="56">
        <v>7</v>
      </c>
      <c r="H715" s="52">
        <v>10</v>
      </c>
      <c r="I715" s="52">
        <v>50</v>
      </c>
      <c r="J715" s="25"/>
      <c r="K715" s="25"/>
      <c r="L715" s="26"/>
      <c r="M715" s="29"/>
      <c r="N715" s="29" t="s">
        <v>142</v>
      </c>
      <c r="O715" s="29" t="s">
        <v>57</v>
      </c>
      <c r="P715" s="29" t="s">
        <v>151</v>
      </c>
      <c r="Q715" s="30" t="s">
        <v>227</v>
      </c>
      <c r="R715" s="73">
        <v>94</v>
      </c>
      <c r="S715" s="31">
        <f>R715*AE1</f>
        <v>117.5</v>
      </c>
      <c r="T715" s="31">
        <v>169</v>
      </c>
      <c r="U715" s="32">
        <f>((T715-S715)/T715)</f>
        <v>0.30473372781065089</v>
      </c>
      <c r="V715" s="32">
        <f>((T715-S715)/S715)</f>
        <v>0.43829787234042555</v>
      </c>
      <c r="W715" s="55" t="s">
        <v>159</v>
      </c>
      <c r="X715" s="117" t="s">
        <v>1500</v>
      </c>
      <c r="Y715" s="27" t="s">
        <v>153</v>
      </c>
      <c r="Z715" s="27" t="s">
        <v>197</v>
      </c>
      <c r="AA715" s="49" t="s">
        <v>40</v>
      </c>
      <c r="AB715" s="50" t="s">
        <v>198</v>
      </c>
      <c r="AC715" s="51" t="s">
        <v>199</v>
      </c>
      <c r="AD715" s="51"/>
    </row>
    <row r="716" spans="1:30" x14ac:dyDescent="0.2">
      <c r="A716" s="58" t="s">
        <v>1460</v>
      </c>
      <c r="B716" s="20">
        <v>44842</v>
      </c>
      <c r="C716" s="21"/>
      <c r="D716" s="71" t="s">
        <v>1501</v>
      </c>
      <c r="E716" s="72" t="s">
        <v>186</v>
      </c>
      <c r="F716" s="23"/>
      <c r="G716" s="56">
        <v>4</v>
      </c>
      <c r="H716" s="52">
        <v>2</v>
      </c>
      <c r="I716" s="52">
        <v>6</v>
      </c>
      <c r="J716" s="25">
        <v>0.375</v>
      </c>
      <c r="K716" s="25">
        <v>0.54166666666666663</v>
      </c>
      <c r="L716" s="26"/>
      <c r="M716" s="29"/>
      <c r="N716" s="29" t="s">
        <v>142</v>
      </c>
      <c r="O716" s="29" t="s">
        <v>157</v>
      </c>
      <c r="P716" s="29" t="s">
        <v>151</v>
      </c>
      <c r="Q716" s="30" t="s">
        <v>187</v>
      </c>
      <c r="R716" s="73">
        <v>426</v>
      </c>
      <c r="S716" s="31">
        <f>R716*AE1</f>
        <v>532.5</v>
      </c>
      <c r="T716" s="31">
        <v>899</v>
      </c>
      <c r="U716" s="32">
        <f>((T716-S716)/T716)</f>
        <v>0.40767519466073415</v>
      </c>
      <c r="V716" s="32">
        <f>((T716-S716)/S716)</f>
        <v>0.68826291079812207</v>
      </c>
      <c r="W716" s="55" t="s">
        <v>188</v>
      </c>
      <c r="X716" s="117" t="s">
        <v>189</v>
      </c>
      <c r="Y716" s="27" t="s">
        <v>153</v>
      </c>
      <c r="Z716" s="27" t="s">
        <v>197</v>
      </c>
      <c r="AA716" s="49" t="s">
        <v>40</v>
      </c>
      <c r="AB716" s="50" t="s">
        <v>198</v>
      </c>
      <c r="AC716" s="51" t="s">
        <v>199</v>
      </c>
      <c r="AD716" s="51"/>
    </row>
    <row r="717" spans="1:30" ht="17.25" x14ac:dyDescent="0.2">
      <c r="A717" s="58" t="s">
        <v>1460</v>
      </c>
      <c r="B717" s="20">
        <v>44843</v>
      </c>
      <c r="C717" s="21">
        <v>44843</v>
      </c>
      <c r="D717" s="71"/>
      <c r="E717" s="28" t="s">
        <v>1451</v>
      </c>
      <c r="F717" s="23" t="s">
        <v>80</v>
      </c>
      <c r="G717" s="56"/>
      <c r="H717" s="52"/>
      <c r="I717" s="52"/>
      <c r="J717" s="25"/>
      <c r="K717" s="25"/>
      <c r="L717" s="26" t="s">
        <v>194</v>
      </c>
      <c r="M717" s="29" t="s">
        <v>194</v>
      </c>
      <c r="N717" s="29" t="s">
        <v>142</v>
      </c>
      <c r="O717" s="29"/>
      <c r="P717" s="29"/>
      <c r="Q717" s="30"/>
      <c r="R717" s="73"/>
      <c r="S717" s="31"/>
      <c r="T717" s="31"/>
      <c r="U717" s="32"/>
      <c r="V717" s="32"/>
      <c r="W717" s="55" t="s">
        <v>195</v>
      </c>
      <c r="X717" s="55"/>
      <c r="Y717" s="27"/>
      <c r="Z717" s="27"/>
      <c r="AA717" s="49"/>
      <c r="AB717" s="50"/>
      <c r="AC717" s="51"/>
      <c r="AD717" s="51"/>
    </row>
    <row r="718" spans="1:30" ht="17.25" x14ac:dyDescent="0.2">
      <c r="A718" s="58" t="s">
        <v>1460</v>
      </c>
      <c r="B718" s="20">
        <v>44844</v>
      </c>
      <c r="C718" s="21">
        <v>44844</v>
      </c>
      <c r="D718" s="71"/>
      <c r="E718" s="28" t="s">
        <v>1451</v>
      </c>
      <c r="F718" s="23" t="s">
        <v>80</v>
      </c>
      <c r="G718" s="56"/>
      <c r="H718" s="52"/>
      <c r="I718" s="52"/>
      <c r="J718" s="25"/>
      <c r="K718" s="25"/>
      <c r="L718" s="26" t="s">
        <v>194</v>
      </c>
      <c r="M718" s="29" t="s">
        <v>194</v>
      </c>
      <c r="N718" s="29" t="s">
        <v>142</v>
      </c>
      <c r="O718" s="29"/>
      <c r="P718" s="29"/>
      <c r="Q718" s="30"/>
      <c r="R718" s="73"/>
      <c r="S718" s="31"/>
      <c r="T718" s="31"/>
      <c r="U718" s="32"/>
      <c r="V718" s="32"/>
      <c r="W718" s="55" t="s">
        <v>195</v>
      </c>
      <c r="X718" s="55"/>
      <c r="Y718" s="27"/>
      <c r="Z718" s="27"/>
      <c r="AA718" s="49"/>
      <c r="AB718" s="50"/>
      <c r="AC718" s="51"/>
      <c r="AD718" s="51"/>
    </row>
    <row r="719" spans="1:30" ht="17.25" x14ac:dyDescent="0.2">
      <c r="A719" s="58" t="s">
        <v>1460</v>
      </c>
      <c r="B719" s="20">
        <v>44845</v>
      </c>
      <c r="C719" s="21">
        <v>44845</v>
      </c>
      <c r="D719" s="71"/>
      <c r="E719" s="28" t="s">
        <v>1451</v>
      </c>
      <c r="F719" s="23" t="s">
        <v>80</v>
      </c>
      <c r="G719" s="56"/>
      <c r="H719" s="52"/>
      <c r="I719" s="52"/>
      <c r="J719" s="25"/>
      <c r="K719" s="25"/>
      <c r="L719" s="26" t="s">
        <v>194</v>
      </c>
      <c r="M719" s="29" t="s">
        <v>194</v>
      </c>
      <c r="N719" s="29" t="s">
        <v>142</v>
      </c>
      <c r="O719" s="29"/>
      <c r="P719" s="29"/>
      <c r="Q719" s="30"/>
      <c r="R719" s="73"/>
      <c r="S719" s="31"/>
      <c r="T719" s="31"/>
      <c r="U719" s="32"/>
      <c r="V719" s="32"/>
      <c r="W719" s="55" t="s">
        <v>195</v>
      </c>
      <c r="X719" s="55"/>
      <c r="Y719" s="27"/>
      <c r="Z719" s="27"/>
      <c r="AA719" s="49"/>
      <c r="AB719" s="50"/>
      <c r="AC719" s="51"/>
      <c r="AD719" s="51"/>
    </row>
    <row r="720" spans="1:30" ht="17.25" x14ac:dyDescent="0.2">
      <c r="A720" s="58" t="s">
        <v>1460</v>
      </c>
      <c r="B720" s="20">
        <v>44846</v>
      </c>
      <c r="C720" s="21">
        <v>44846</v>
      </c>
      <c r="D720" s="71"/>
      <c r="E720" s="28" t="s">
        <v>1502</v>
      </c>
      <c r="F720" s="23" t="s">
        <v>80</v>
      </c>
      <c r="G720" s="56"/>
      <c r="H720" s="52"/>
      <c r="I720" s="52"/>
      <c r="J720" s="25"/>
      <c r="K720" s="25"/>
      <c r="L720" s="26">
        <v>0.5</v>
      </c>
      <c r="M720" s="29">
        <v>0.66666666666666663</v>
      </c>
      <c r="N720" s="29" t="s">
        <v>142</v>
      </c>
      <c r="O720" s="29"/>
      <c r="P720" s="29"/>
      <c r="Q720" s="30"/>
      <c r="R720" s="73"/>
      <c r="S720" s="31"/>
      <c r="T720" s="31"/>
      <c r="U720" s="32"/>
      <c r="V720" s="32"/>
      <c r="W720" s="55" t="s">
        <v>195</v>
      </c>
      <c r="X720" s="55"/>
      <c r="Y720" s="27"/>
      <c r="Z720" s="27"/>
      <c r="AA720" s="49"/>
      <c r="AB720" s="50"/>
      <c r="AC720" s="51"/>
      <c r="AD720" s="51"/>
    </row>
    <row r="721" spans="1:30" ht="17.25" x14ac:dyDescent="0.2">
      <c r="A721" s="58" t="s">
        <v>1460</v>
      </c>
      <c r="B721" s="20">
        <v>44847</v>
      </c>
      <c r="C721" s="21">
        <v>44847</v>
      </c>
      <c r="D721" s="71"/>
      <c r="E721" s="28" t="s">
        <v>1451</v>
      </c>
      <c r="F721" s="23" t="s">
        <v>80</v>
      </c>
      <c r="G721" s="56"/>
      <c r="H721" s="52"/>
      <c r="I721" s="52"/>
      <c r="J721" s="25"/>
      <c r="K721" s="25"/>
      <c r="L721" s="26" t="s">
        <v>194</v>
      </c>
      <c r="M721" s="29" t="s">
        <v>194</v>
      </c>
      <c r="N721" s="29" t="s">
        <v>142</v>
      </c>
      <c r="O721" s="29"/>
      <c r="P721" s="29"/>
      <c r="Q721" s="30"/>
      <c r="R721" s="73"/>
      <c r="S721" s="31"/>
      <c r="T721" s="31"/>
      <c r="U721" s="32"/>
      <c r="V721" s="32"/>
      <c r="W721" s="55" t="s">
        <v>195</v>
      </c>
      <c r="X721" s="55"/>
      <c r="Y721" s="27"/>
      <c r="Z721" s="27"/>
      <c r="AA721" s="49"/>
      <c r="AB721" s="50"/>
      <c r="AC721" s="51"/>
      <c r="AD721" s="51"/>
    </row>
    <row r="722" spans="1:30" ht="17.25" x14ac:dyDescent="0.2">
      <c r="A722" s="58" t="s">
        <v>1460</v>
      </c>
      <c r="B722" s="20">
        <v>44848</v>
      </c>
      <c r="C722" s="21">
        <v>44848</v>
      </c>
      <c r="D722" s="71"/>
      <c r="E722" s="28" t="s">
        <v>1451</v>
      </c>
      <c r="F722" s="23" t="s">
        <v>80</v>
      </c>
      <c r="G722" s="56"/>
      <c r="H722" s="52"/>
      <c r="I722" s="52"/>
      <c r="J722" s="25"/>
      <c r="K722" s="25"/>
      <c r="L722" s="26" t="s">
        <v>194</v>
      </c>
      <c r="M722" s="29" t="s">
        <v>194</v>
      </c>
      <c r="N722" s="29" t="s">
        <v>142</v>
      </c>
      <c r="O722" s="29"/>
      <c r="P722" s="29"/>
      <c r="Q722" s="30"/>
      <c r="R722" s="73"/>
      <c r="S722" s="31"/>
      <c r="T722" s="31"/>
      <c r="U722" s="32"/>
      <c r="V722" s="32"/>
      <c r="W722" s="55" t="s">
        <v>195</v>
      </c>
      <c r="X722" s="55"/>
      <c r="Y722" s="27"/>
      <c r="Z722" s="27"/>
      <c r="AA722" s="49"/>
      <c r="AB722" s="50"/>
      <c r="AC722" s="51"/>
      <c r="AD722" s="51"/>
    </row>
    <row r="723" spans="1:30" ht="17.25" x14ac:dyDescent="0.2">
      <c r="A723" s="58" t="s">
        <v>1460</v>
      </c>
      <c r="B723" s="20">
        <v>44849</v>
      </c>
      <c r="C723" s="21">
        <v>44849</v>
      </c>
      <c r="D723" s="71"/>
      <c r="E723" s="28" t="s">
        <v>1451</v>
      </c>
      <c r="F723" s="23" t="s">
        <v>80</v>
      </c>
      <c r="G723" s="56"/>
      <c r="H723" s="52"/>
      <c r="I723" s="52"/>
      <c r="J723" s="25"/>
      <c r="K723" s="25"/>
      <c r="L723" s="26" t="s">
        <v>194</v>
      </c>
      <c r="M723" s="29" t="s">
        <v>194</v>
      </c>
      <c r="N723" s="29" t="s">
        <v>142</v>
      </c>
      <c r="O723" s="29"/>
      <c r="P723" s="29"/>
      <c r="Q723" s="30"/>
      <c r="R723" s="73"/>
      <c r="S723" s="31"/>
      <c r="T723" s="31"/>
      <c r="U723" s="32"/>
      <c r="V723" s="32"/>
      <c r="W723" s="55" t="s">
        <v>195</v>
      </c>
      <c r="X723" s="55"/>
      <c r="Y723" s="27"/>
      <c r="Z723" s="27"/>
      <c r="AA723" s="49"/>
      <c r="AB723" s="50"/>
      <c r="AC723" s="51"/>
      <c r="AD723" s="51"/>
    </row>
    <row r="724" spans="1:30" ht="17.25" x14ac:dyDescent="0.2">
      <c r="A724" s="58" t="s">
        <v>1460</v>
      </c>
      <c r="B724" s="20">
        <v>44850</v>
      </c>
      <c r="C724" s="21">
        <v>44850</v>
      </c>
      <c r="D724" s="71"/>
      <c r="E724" s="28" t="s">
        <v>1451</v>
      </c>
      <c r="F724" s="23" t="s">
        <v>80</v>
      </c>
      <c r="G724" s="56"/>
      <c r="H724" s="52"/>
      <c r="I724" s="52"/>
      <c r="J724" s="25"/>
      <c r="K724" s="25"/>
      <c r="L724" s="26" t="s">
        <v>194</v>
      </c>
      <c r="M724" s="29" t="s">
        <v>194</v>
      </c>
      <c r="N724" s="29" t="s">
        <v>142</v>
      </c>
      <c r="O724" s="29"/>
      <c r="P724" s="29"/>
      <c r="Q724" s="30"/>
      <c r="R724" s="73"/>
      <c r="S724" s="31"/>
      <c r="T724" s="31"/>
      <c r="U724" s="32"/>
      <c r="V724" s="32"/>
      <c r="W724" s="55" t="s">
        <v>195</v>
      </c>
      <c r="X724" s="55"/>
      <c r="Y724" s="27"/>
      <c r="Z724" s="27"/>
      <c r="AA724" s="49"/>
      <c r="AB724" s="50"/>
      <c r="AC724" s="51"/>
      <c r="AD724" s="51"/>
    </row>
    <row r="725" spans="1:30" ht="17.25" x14ac:dyDescent="0.2">
      <c r="A725" s="58" t="s">
        <v>1460</v>
      </c>
      <c r="B725" s="20">
        <v>44851</v>
      </c>
      <c r="C725" s="21">
        <v>44851</v>
      </c>
      <c r="D725" s="71"/>
      <c r="E725" s="28" t="s">
        <v>1503</v>
      </c>
      <c r="F725" s="23" t="s">
        <v>33</v>
      </c>
      <c r="G725" s="56"/>
      <c r="H725" s="52"/>
      <c r="I725" s="52"/>
      <c r="J725" s="25"/>
      <c r="K725" s="25"/>
      <c r="L725" s="26">
        <v>0.33333333333333331</v>
      </c>
      <c r="M725" s="29">
        <v>0.66666666666666663</v>
      </c>
      <c r="N725" s="29" t="s">
        <v>142</v>
      </c>
      <c r="O725" s="29"/>
      <c r="P725" s="29"/>
      <c r="Q725" s="30"/>
      <c r="R725" s="73"/>
      <c r="S725" s="31"/>
      <c r="T725" s="31"/>
      <c r="U725" s="32"/>
      <c r="V725" s="32"/>
      <c r="W725" s="55" t="s">
        <v>48</v>
      </c>
      <c r="X725" s="55"/>
      <c r="Y725" s="27" t="s">
        <v>29</v>
      </c>
      <c r="Z725" s="27" t="s">
        <v>1504</v>
      </c>
      <c r="AA725" s="49" t="s">
        <v>1505</v>
      </c>
      <c r="AB725" s="50" t="s">
        <v>1506</v>
      </c>
      <c r="AC725" s="51" t="s">
        <v>1507</v>
      </c>
      <c r="AD725" s="51" t="s">
        <v>1508</v>
      </c>
    </row>
    <row r="726" spans="1:30" x14ac:dyDescent="0.2">
      <c r="A726" s="58" t="s">
        <v>1460</v>
      </c>
      <c r="B726" s="20">
        <v>44851</v>
      </c>
      <c r="C726" s="21"/>
      <c r="D726" s="71" t="s">
        <v>1509</v>
      </c>
      <c r="E726" s="72" t="s">
        <v>1510</v>
      </c>
      <c r="F726" s="23"/>
      <c r="G726" s="56">
        <v>2.5</v>
      </c>
      <c r="H726" s="52">
        <v>6</v>
      </c>
      <c r="I726" s="52">
        <v>40</v>
      </c>
      <c r="J726" s="25">
        <v>0.375</v>
      </c>
      <c r="K726" s="25">
        <v>0.97916666666666663</v>
      </c>
      <c r="L726" s="26"/>
      <c r="M726" s="29"/>
      <c r="N726" s="29" t="s">
        <v>142</v>
      </c>
      <c r="O726" s="29" t="s">
        <v>136</v>
      </c>
      <c r="P726" s="29" t="s">
        <v>158</v>
      </c>
      <c r="Q726" s="30" t="s">
        <v>1511</v>
      </c>
      <c r="R726" s="73"/>
      <c r="S726" s="31">
        <v>40</v>
      </c>
      <c r="T726" s="31">
        <v>69</v>
      </c>
      <c r="U726" s="32">
        <f>((T726-S726)/T726)</f>
        <v>0.42028985507246375</v>
      </c>
      <c r="V726" s="32">
        <f>((T726-S726)/S726)</f>
        <v>0.72499999999999998</v>
      </c>
      <c r="W726" s="55" t="s">
        <v>159</v>
      </c>
      <c r="X726" s="117" t="s">
        <v>1512</v>
      </c>
      <c r="Y726" s="27" t="s">
        <v>153</v>
      </c>
      <c r="Z726" s="27" t="s">
        <v>1504</v>
      </c>
      <c r="AA726" s="49" t="s">
        <v>1505</v>
      </c>
      <c r="AB726" s="50" t="s">
        <v>1506</v>
      </c>
      <c r="AC726" s="51" t="s">
        <v>1507</v>
      </c>
      <c r="AD726" s="51" t="s">
        <v>1508</v>
      </c>
    </row>
    <row r="727" spans="1:30" x14ac:dyDescent="0.2">
      <c r="A727" s="58" t="s">
        <v>1460</v>
      </c>
      <c r="B727" s="20">
        <v>44851</v>
      </c>
      <c r="C727" s="21"/>
      <c r="D727" s="71" t="s">
        <v>1513</v>
      </c>
      <c r="E727" s="72" t="s">
        <v>1514</v>
      </c>
      <c r="F727" s="23"/>
      <c r="G727" s="56">
        <v>5</v>
      </c>
      <c r="H727" s="52">
        <v>10</v>
      </c>
      <c r="I727" s="52">
        <v>40</v>
      </c>
      <c r="J727" s="25">
        <v>0.36458333333333331</v>
      </c>
      <c r="K727" s="25">
        <v>0.57291666666666663</v>
      </c>
      <c r="L727" s="26"/>
      <c r="M727" s="29"/>
      <c r="N727" s="29" t="s">
        <v>142</v>
      </c>
      <c r="O727" s="29" t="s">
        <v>136</v>
      </c>
      <c r="P727" s="29" t="s">
        <v>151</v>
      </c>
      <c r="Q727" s="30" t="s">
        <v>56</v>
      </c>
      <c r="R727" s="73"/>
      <c r="S727" s="31">
        <v>42</v>
      </c>
      <c r="T727" s="31">
        <v>69</v>
      </c>
      <c r="U727" s="32">
        <f>((T727-S727)/T727)</f>
        <v>0.39130434782608697</v>
      </c>
      <c r="V727" s="32">
        <f>((T727-S727)/S727)</f>
        <v>0.6428571428571429</v>
      </c>
      <c r="W727" s="55" t="s">
        <v>159</v>
      </c>
      <c r="X727" s="117" t="s">
        <v>1515</v>
      </c>
      <c r="Y727" s="27" t="s">
        <v>153</v>
      </c>
      <c r="Z727" s="27" t="s">
        <v>1504</v>
      </c>
      <c r="AA727" s="49" t="s">
        <v>1505</v>
      </c>
      <c r="AB727" s="50" t="s">
        <v>1506</v>
      </c>
      <c r="AC727" s="51" t="s">
        <v>1507</v>
      </c>
      <c r="AD727" s="51" t="s">
        <v>1508</v>
      </c>
    </row>
    <row r="728" spans="1:30" x14ac:dyDescent="0.2">
      <c r="A728" s="58" t="s">
        <v>1460</v>
      </c>
      <c r="B728" s="20">
        <v>44851</v>
      </c>
      <c r="C728" s="21"/>
      <c r="D728" s="71" t="s">
        <v>1516</v>
      </c>
      <c r="E728" s="72" t="s">
        <v>1517</v>
      </c>
      <c r="F728" s="23"/>
      <c r="G728" s="56">
        <v>4</v>
      </c>
      <c r="H728" s="52">
        <v>8</v>
      </c>
      <c r="I728" s="52">
        <v>40</v>
      </c>
      <c r="J728" s="25">
        <v>0.35416666666666669</v>
      </c>
      <c r="K728" s="25">
        <v>0.52083333333333337</v>
      </c>
      <c r="L728" s="26"/>
      <c r="M728" s="29"/>
      <c r="N728" s="29" t="s">
        <v>142</v>
      </c>
      <c r="O728" s="29" t="s">
        <v>136</v>
      </c>
      <c r="P728" s="29" t="s">
        <v>158</v>
      </c>
      <c r="Q728" s="30" t="s">
        <v>47</v>
      </c>
      <c r="R728" s="73"/>
      <c r="S728" s="31">
        <v>88</v>
      </c>
      <c r="T728" s="31">
        <v>129</v>
      </c>
      <c r="U728" s="32">
        <f>((T728-S728)/T728)</f>
        <v>0.31782945736434109</v>
      </c>
      <c r="V728" s="32">
        <f>((T728-S728)/S728)</f>
        <v>0.46590909090909088</v>
      </c>
      <c r="W728" s="55" t="s">
        <v>159</v>
      </c>
      <c r="X728" s="117" t="s">
        <v>1518</v>
      </c>
      <c r="Y728" s="27" t="s">
        <v>153</v>
      </c>
      <c r="Z728" s="27" t="s">
        <v>1504</v>
      </c>
      <c r="AA728" s="49" t="s">
        <v>1505</v>
      </c>
      <c r="AB728" s="50" t="s">
        <v>1506</v>
      </c>
      <c r="AC728" s="51" t="s">
        <v>1507</v>
      </c>
      <c r="AD728" s="51" t="s">
        <v>1508</v>
      </c>
    </row>
    <row r="729" spans="1:30" x14ac:dyDescent="0.2">
      <c r="A729" s="58" t="s">
        <v>1460</v>
      </c>
      <c r="B729" s="20">
        <v>44851</v>
      </c>
      <c r="C729" s="21"/>
      <c r="D729" s="71" t="s">
        <v>1519</v>
      </c>
      <c r="E729" s="72" t="s">
        <v>1520</v>
      </c>
      <c r="F729" s="23"/>
      <c r="G729" s="56">
        <v>4.2</v>
      </c>
      <c r="H729" s="52">
        <v>6</v>
      </c>
      <c r="I729" s="52">
        <v>20</v>
      </c>
      <c r="J729" s="25">
        <v>0.39583333333333331</v>
      </c>
      <c r="K729" s="25">
        <v>0.57638888888888895</v>
      </c>
      <c r="L729" s="26"/>
      <c r="M729" s="29"/>
      <c r="N729" s="29" t="s">
        <v>142</v>
      </c>
      <c r="O729" s="29" t="s">
        <v>157</v>
      </c>
      <c r="P729" s="29" t="s">
        <v>158</v>
      </c>
      <c r="Q729" s="30" t="s">
        <v>55</v>
      </c>
      <c r="R729" s="73"/>
      <c r="S729" s="31">
        <v>75</v>
      </c>
      <c r="T729" s="31">
        <v>109</v>
      </c>
      <c r="U729" s="32">
        <f>((T729-S729)/T729)</f>
        <v>0.31192660550458717</v>
      </c>
      <c r="V729" s="32">
        <f>((T729-S729)/S729)</f>
        <v>0.45333333333333331</v>
      </c>
      <c r="W729" s="55" t="s">
        <v>159</v>
      </c>
      <c r="X729" s="117" t="s">
        <v>1521</v>
      </c>
      <c r="Y729" s="27" t="s">
        <v>153</v>
      </c>
      <c r="Z729" s="27" t="s">
        <v>1504</v>
      </c>
      <c r="AA729" s="49" t="s">
        <v>1505</v>
      </c>
      <c r="AB729" s="50" t="s">
        <v>1506</v>
      </c>
      <c r="AC729" s="51" t="s">
        <v>1507</v>
      </c>
      <c r="AD729" s="51" t="s">
        <v>1508</v>
      </c>
    </row>
    <row r="730" spans="1:30" x14ac:dyDescent="0.2">
      <c r="A730" s="58" t="s">
        <v>1460</v>
      </c>
      <c r="B730" s="20">
        <v>44851</v>
      </c>
      <c r="C730" s="21"/>
      <c r="D730" s="71" t="s">
        <v>1522</v>
      </c>
      <c r="E730" s="72" t="s">
        <v>1523</v>
      </c>
      <c r="F730" s="23"/>
      <c r="G730" s="56">
        <v>4</v>
      </c>
      <c r="H730" s="52">
        <v>2</v>
      </c>
      <c r="I730" s="52">
        <v>8</v>
      </c>
      <c r="J730" s="25">
        <v>0.35416666666666669</v>
      </c>
      <c r="K730" s="25">
        <v>0.52083333333333337</v>
      </c>
      <c r="L730" s="26"/>
      <c r="M730" s="29"/>
      <c r="N730" s="29" t="s">
        <v>142</v>
      </c>
      <c r="O730" s="29" t="s">
        <v>136</v>
      </c>
      <c r="P730" s="29" t="s">
        <v>151</v>
      </c>
      <c r="Q730" s="30" t="s">
        <v>1524</v>
      </c>
      <c r="R730" s="73"/>
      <c r="S730" s="31">
        <f>965/2</f>
        <v>482.5</v>
      </c>
      <c r="T730" s="31">
        <v>699</v>
      </c>
      <c r="U730" s="32">
        <f>((T730-S730)/T730)</f>
        <v>0.30972818311874106</v>
      </c>
      <c r="V730" s="32">
        <f>((T730-S730)/S730)</f>
        <v>0.44870466321243524</v>
      </c>
      <c r="W730" s="55" t="s">
        <v>159</v>
      </c>
      <c r="X730" s="117" t="s">
        <v>1525</v>
      </c>
      <c r="Y730" s="27" t="s">
        <v>153</v>
      </c>
      <c r="Z730" s="27" t="s">
        <v>1504</v>
      </c>
      <c r="AA730" s="49" t="s">
        <v>1505</v>
      </c>
      <c r="AB730" s="50" t="s">
        <v>1506</v>
      </c>
      <c r="AC730" s="51" t="s">
        <v>1507</v>
      </c>
      <c r="AD730" s="51" t="s">
        <v>1508</v>
      </c>
    </row>
    <row r="731" spans="1:30" ht="17.25" x14ac:dyDescent="0.2">
      <c r="A731" s="58" t="s">
        <v>1460</v>
      </c>
      <c r="B731" s="20">
        <v>44851</v>
      </c>
      <c r="C731" s="21">
        <v>44851</v>
      </c>
      <c r="D731" s="46"/>
      <c r="E731" s="28" t="s">
        <v>1526</v>
      </c>
      <c r="F731" s="23" t="s">
        <v>39</v>
      </c>
      <c r="G731" s="56"/>
      <c r="H731" s="52"/>
      <c r="I731" s="52"/>
      <c r="J731" s="25"/>
      <c r="K731" s="25"/>
      <c r="L731" s="26">
        <v>0.72916666666666663</v>
      </c>
      <c r="M731" s="29">
        <v>0.91666666666666663</v>
      </c>
      <c r="N731" s="29" t="s">
        <v>142</v>
      </c>
      <c r="O731" s="29"/>
      <c r="P731" s="29"/>
      <c r="Q731" s="30"/>
      <c r="R731" s="53"/>
      <c r="S731" s="54"/>
      <c r="T731" s="54"/>
      <c r="U731" s="32"/>
      <c r="V731" s="32"/>
      <c r="W731" s="55" t="s">
        <v>195</v>
      </c>
      <c r="X731" s="55"/>
      <c r="Y731" s="113"/>
      <c r="Z731" s="27"/>
      <c r="AA731" s="49"/>
      <c r="AB731" s="50"/>
      <c r="AC731" s="51"/>
      <c r="AD731" s="51"/>
    </row>
    <row r="732" spans="1:30" ht="17.25" x14ac:dyDescent="0.2">
      <c r="A732" s="58" t="s">
        <v>1460</v>
      </c>
      <c r="B732" s="20">
        <v>44852</v>
      </c>
      <c r="C732" s="21">
        <v>44852</v>
      </c>
      <c r="D732" s="46"/>
      <c r="E732" s="104" t="s">
        <v>1527</v>
      </c>
      <c r="F732" s="23" t="s">
        <v>33</v>
      </c>
      <c r="G732" s="56"/>
      <c r="H732" s="52"/>
      <c r="I732" s="52"/>
      <c r="J732" s="25"/>
      <c r="K732" s="25"/>
      <c r="L732" s="26">
        <v>0.33333333333333331</v>
      </c>
      <c r="M732" s="29">
        <v>0.75</v>
      </c>
      <c r="N732" s="29" t="s">
        <v>142</v>
      </c>
      <c r="O732" s="29"/>
      <c r="P732" s="29"/>
      <c r="Q732" s="30"/>
      <c r="R732" s="53"/>
      <c r="S732" s="54"/>
      <c r="T732" s="54"/>
      <c r="U732" s="32"/>
      <c r="V732" s="32"/>
      <c r="W732" s="55" t="s">
        <v>48</v>
      </c>
      <c r="X732" s="55"/>
      <c r="Y732" s="113" t="s">
        <v>29</v>
      </c>
      <c r="Z732" s="27" t="s">
        <v>1528</v>
      </c>
      <c r="AA732" s="49" t="s">
        <v>1529</v>
      </c>
      <c r="AB732" s="50" t="s">
        <v>1530</v>
      </c>
      <c r="AC732" s="51" t="s">
        <v>1531</v>
      </c>
      <c r="AD732" s="51"/>
    </row>
    <row r="733" spans="1:30" ht="18.75" x14ac:dyDescent="0.2">
      <c r="A733" s="16" t="s">
        <v>1532</v>
      </c>
      <c r="B733" s="17">
        <v>44852</v>
      </c>
      <c r="C733" s="18">
        <v>44852</v>
      </c>
      <c r="D733" s="33"/>
      <c r="E733" s="34" t="s">
        <v>1533</v>
      </c>
      <c r="F733" s="35"/>
      <c r="G733" s="36"/>
      <c r="H733" s="36"/>
      <c r="I733" s="36"/>
      <c r="J733" s="37"/>
      <c r="K733" s="37"/>
      <c r="L733" s="38"/>
      <c r="M733" s="39"/>
      <c r="N733" s="39"/>
      <c r="O733" s="39"/>
      <c r="P733" s="39"/>
      <c r="Q733" s="40"/>
      <c r="R733" s="41"/>
      <c r="S733" s="42"/>
      <c r="T733" s="42"/>
      <c r="U733" s="43"/>
      <c r="V733" s="43"/>
      <c r="W733" s="16" t="s">
        <v>28</v>
      </c>
      <c r="X733" s="16"/>
      <c r="Y733" s="112" t="s">
        <v>29</v>
      </c>
      <c r="Z733" s="44"/>
      <c r="AA733" s="44"/>
      <c r="AB733" s="44"/>
      <c r="AC733" s="45"/>
      <c r="AD733" s="45"/>
    </row>
    <row r="734" spans="1:30" ht="17.25" x14ac:dyDescent="0.2">
      <c r="A734" s="58" t="s">
        <v>1532</v>
      </c>
      <c r="B734" s="20">
        <v>44852</v>
      </c>
      <c r="C734" s="21">
        <v>44852</v>
      </c>
      <c r="D734" s="46"/>
      <c r="E734" s="104" t="s">
        <v>1527</v>
      </c>
      <c r="F734" s="23" t="s">
        <v>33</v>
      </c>
      <c r="G734" s="56"/>
      <c r="H734" s="52"/>
      <c r="I734" s="52"/>
      <c r="J734" s="25"/>
      <c r="K734" s="25"/>
      <c r="L734" s="26">
        <v>0.33333333333333331</v>
      </c>
      <c r="M734" s="29">
        <v>0.75</v>
      </c>
      <c r="N734" s="29"/>
      <c r="O734" s="29"/>
      <c r="P734" s="29"/>
      <c r="Q734" s="30"/>
      <c r="R734" s="53"/>
      <c r="S734" s="54"/>
      <c r="T734" s="54"/>
      <c r="U734" s="32"/>
      <c r="V734" s="32"/>
      <c r="W734" s="55" t="s">
        <v>48</v>
      </c>
      <c r="X734" s="55"/>
      <c r="Y734" s="113" t="s">
        <v>29</v>
      </c>
      <c r="Z734" s="27" t="s">
        <v>1528</v>
      </c>
      <c r="AA734" s="49" t="s">
        <v>1529</v>
      </c>
      <c r="AB734" s="50" t="s">
        <v>1530</v>
      </c>
      <c r="AC734" s="51" t="s">
        <v>1531</v>
      </c>
      <c r="AD734" s="51"/>
    </row>
    <row r="735" spans="1:30" ht="17.25" x14ac:dyDescent="0.2">
      <c r="A735" s="58" t="s">
        <v>1532</v>
      </c>
      <c r="B735" s="20">
        <v>44853</v>
      </c>
      <c r="C735" s="21">
        <v>44853</v>
      </c>
      <c r="D735" s="46"/>
      <c r="E735" s="104" t="s">
        <v>1534</v>
      </c>
      <c r="F735" s="23" t="s">
        <v>33</v>
      </c>
      <c r="G735" s="56"/>
      <c r="H735" s="52"/>
      <c r="I735" s="52"/>
      <c r="J735" s="25"/>
      <c r="K735" s="25"/>
      <c r="L735" s="26">
        <v>0.375</v>
      </c>
      <c r="M735" s="29">
        <v>0.875</v>
      </c>
      <c r="N735" s="29"/>
      <c r="O735" s="29"/>
      <c r="P735" s="29"/>
      <c r="Q735" s="30"/>
      <c r="R735" s="53"/>
      <c r="S735" s="54"/>
      <c r="T735" s="54"/>
      <c r="U735" s="32"/>
      <c r="V735" s="32"/>
      <c r="W735" s="55" t="s">
        <v>48</v>
      </c>
      <c r="X735" s="55"/>
      <c r="Y735" s="113" t="s">
        <v>29</v>
      </c>
      <c r="Z735" s="27" t="s">
        <v>1535</v>
      </c>
      <c r="AA735" s="49" t="s">
        <v>1536</v>
      </c>
      <c r="AB735" s="50" t="s">
        <v>1537</v>
      </c>
      <c r="AC735" s="51" t="s">
        <v>1538</v>
      </c>
      <c r="AD735" s="51" t="s">
        <v>1539</v>
      </c>
    </row>
    <row r="736" spans="1:30" ht="17.25" x14ac:dyDescent="0.2">
      <c r="A736" s="58" t="s">
        <v>1532</v>
      </c>
      <c r="B736" s="20">
        <v>44854</v>
      </c>
      <c r="C736" s="21">
        <v>44854</v>
      </c>
      <c r="D736" s="46"/>
      <c r="E736" s="28" t="s">
        <v>1451</v>
      </c>
      <c r="F736" s="23" t="s">
        <v>80</v>
      </c>
      <c r="G736" s="56"/>
      <c r="H736" s="52"/>
      <c r="I736" s="52"/>
      <c r="J736" s="25"/>
      <c r="K736" s="25"/>
      <c r="L736" s="26" t="s">
        <v>194</v>
      </c>
      <c r="M736" s="29" t="s">
        <v>194</v>
      </c>
      <c r="N736" s="29"/>
      <c r="O736" s="29"/>
      <c r="P736" s="29"/>
      <c r="Q736" s="30"/>
      <c r="R736" s="53"/>
      <c r="S736" s="54"/>
      <c r="T736" s="54"/>
      <c r="U736" s="32"/>
      <c r="V736" s="32"/>
      <c r="W736" s="55" t="s">
        <v>195</v>
      </c>
      <c r="X736" s="55"/>
      <c r="Y736" s="113"/>
      <c r="Z736" s="27"/>
      <c r="AA736" s="49"/>
      <c r="AB736" s="50"/>
      <c r="AC736" s="51"/>
      <c r="AD736" s="51"/>
    </row>
    <row r="737" spans="1:30" ht="17.25" x14ac:dyDescent="0.2">
      <c r="A737" s="58" t="s">
        <v>1532</v>
      </c>
      <c r="B737" s="20">
        <v>44855</v>
      </c>
      <c r="C737" s="21">
        <v>44855</v>
      </c>
      <c r="D737" s="46"/>
      <c r="E737" s="104" t="s">
        <v>1540</v>
      </c>
      <c r="F737" s="23" t="s">
        <v>33</v>
      </c>
      <c r="G737" s="56"/>
      <c r="H737" s="52"/>
      <c r="I737" s="52"/>
      <c r="J737" s="25"/>
      <c r="K737" s="25"/>
      <c r="L737" s="26">
        <v>0.29166666666666669</v>
      </c>
      <c r="M737" s="29">
        <v>0.91666666666666663</v>
      </c>
      <c r="N737" s="29"/>
      <c r="O737" s="29"/>
      <c r="P737" s="29"/>
      <c r="Q737" s="30"/>
      <c r="R737" s="53"/>
      <c r="S737" s="54"/>
      <c r="T737" s="54"/>
      <c r="U737" s="32"/>
      <c r="V737" s="32"/>
      <c r="W737" s="55" t="s">
        <v>48</v>
      </c>
      <c r="X737" s="55"/>
      <c r="Y737" s="113" t="s">
        <v>29</v>
      </c>
      <c r="Z737" s="27"/>
      <c r="AA737" s="49"/>
      <c r="AB737" s="50"/>
      <c r="AC737" s="51"/>
      <c r="AD737" s="51"/>
    </row>
    <row r="738" spans="1:30" ht="17.25" x14ac:dyDescent="0.2">
      <c r="A738" s="58" t="s">
        <v>1532</v>
      </c>
      <c r="B738" s="20">
        <v>44856</v>
      </c>
      <c r="C738" s="21">
        <v>44856</v>
      </c>
      <c r="D738" s="46"/>
      <c r="E738" s="104" t="s">
        <v>1541</v>
      </c>
      <c r="F738" s="23" t="s">
        <v>33</v>
      </c>
      <c r="G738" s="56"/>
      <c r="H738" s="52"/>
      <c r="I738" s="52"/>
      <c r="J738" s="25"/>
      <c r="K738" s="25"/>
      <c r="L738" s="26">
        <v>0.29166666666666669</v>
      </c>
      <c r="M738" s="29">
        <v>0.99930555555555556</v>
      </c>
      <c r="N738" s="29"/>
      <c r="O738" s="29"/>
      <c r="P738" s="29"/>
      <c r="Q738" s="30"/>
      <c r="R738" s="53"/>
      <c r="S738" s="54"/>
      <c r="T738" s="54"/>
      <c r="U738" s="32"/>
      <c r="V738" s="32"/>
      <c r="W738" s="55" t="s">
        <v>48</v>
      </c>
      <c r="X738" s="55"/>
      <c r="Y738" s="113" t="s">
        <v>29</v>
      </c>
      <c r="Z738" s="27"/>
      <c r="AA738" s="49"/>
      <c r="AB738" s="50"/>
      <c r="AC738" s="51"/>
      <c r="AD738" s="51"/>
    </row>
    <row r="739" spans="1:30" ht="17.25" x14ac:dyDescent="0.2">
      <c r="A739" s="58" t="s">
        <v>1532</v>
      </c>
      <c r="B739" s="20">
        <v>44857</v>
      </c>
      <c r="C739" s="21">
        <v>44857</v>
      </c>
      <c r="D739" s="46"/>
      <c r="E739" s="28" t="s">
        <v>1542</v>
      </c>
      <c r="F739" s="23" t="s">
        <v>80</v>
      </c>
      <c r="G739" s="56"/>
      <c r="H739" s="52"/>
      <c r="I739" s="52"/>
      <c r="J739" s="25"/>
      <c r="K739" s="25"/>
      <c r="L739" s="26" t="s">
        <v>194</v>
      </c>
      <c r="M739" s="29" t="s">
        <v>194</v>
      </c>
      <c r="N739" s="29"/>
      <c r="O739" s="29"/>
      <c r="P739" s="29"/>
      <c r="Q739" s="30"/>
      <c r="R739" s="53"/>
      <c r="S739" s="54"/>
      <c r="T739" s="54"/>
      <c r="U739" s="32"/>
      <c r="V739" s="32"/>
      <c r="W739" s="55" t="s">
        <v>195</v>
      </c>
      <c r="X739" s="55"/>
      <c r="Y739" s="113"/>
      <c r="Z739" s="27"/>
      <c r="AA739" s="49"/>
      <c r="AB739" s="50"/>
      <c r="AC739" s="51"/>
      <c r="AD739" s="51"/>
    </row>
    <row r="740" spans="1:30" ht="17.25" x14ac:dyDescent="0.2">
      <c r="A740" s="58" t="s">
        <v>1532</v>
      </c>
      <c r="B740" s="20">
        <v>44858</v>
      </c>
      <c r="C740" s="21">
        <v>44858</v>
      </c>
      <c r="D740" s="46"/>
      <c r="E740" s="104" t="s">
        <v>1543</v>
      </c>
      <c r="F740" s="23" t="s">
        <v>33</v>
      </c>
      <c r="G740" s="56"/>
      <c r="H740" s="52"/>
      <c r="I740" s="52"/>
      <c r="J740" s="25"/>
      <c r="K740" s="25"/>
      <c r="L740" s="26">
        <v>0.33333333333333331</v>
      </c>
      <c r="M740" s="29">
        <v>2.0833333333333332E-2</v>
      </c>
      <c r="N740" s="29"/>
      <c r="O740" s="29"/>
      <c r="P740" s="29"/>
      <c r="Q740" s="30"/>
      <c r="R740" s="53"/>
      <c r="S740" s="54"/>
      <c r="T740" s="54"/>
      <c r="U740" s="32"/>
      <c r="V740" s="32"/>
      <c r="W740" s="55" t="s">
        <v>48</v>
      </c>
      <c r="X740" s="55"/>
      <c r="Y740" s="113" t="s">
        <v>29</v>
      </c>
      <c r="Z740" s="27"/>
      <c r="AA740" s="49"/>
      <c r="AB740" s="50"/>
      <c r="AC740" s="51"/>
      <c r="AD740" s="51"/>
    </row>
    <row r="741" spans="1:30" ht="17.25" x14ac:dyDescent="0.2">
      <c r="A741" s="58" t="s">
        <v>1532</v>
      </c>
      <c r="B741" s="20">
        <v>44859</v>
      </c>
      <c r="C741" s="21">
        <v>44859</v>
      </c>
      <c r="D741" s="46"/>
      <c r="E741" s="104" t="s">
        <v>1544</v>
      </c>
      <c r="F741" s="23" t="s">
        <v>33</v>
      </c>
      <c r="G741" s="56"/>
      <c r="H741" s="52"/>
      <c r="I741" s="52"/>
      <c r="J741" s="25"/>
      <c r="K741" s="25"/>
      <c r="L741" s="26">
        <v>0.35416666666666669</v>
      </c>
      <c r="M741" s="29">
        <v>0.91666666666666663</v>
      </c>
      <c r="N741" s="29"/>
      <c r="O741" s="29"/>
      <c r="P741" s="29"/>
      <c r="Q741" s="30"/>
      <c r="R741" s="53"/>
      <c r="S741" s="54"/>
      <c r="T741" s="54"/>
      <c r="U741" s="32"/>
      <c r="V741" s="32"/>
      <c r="W741" s="55" t="s">
        <v>48</v>
      </c>
      <c r="X741" s="55"/>
      <c r="Y741" s="113" t="s">
        <v>29</v>
      </c>
      <c r="Z741" s="27"/>
      <c r="AA741" s="49"/>
      <c r="AB741" s="50"/>
      <c r="AC741" s="51"/>
      <c r="AD741" s="51"/>
    </row>
    <row r="742" spans="1:30" ht="17.25" x14ac:dyDescent="0.2">
      <c r="A742" s="58" t="s">
        <v>1532</v>
      </c>
      <c r="B742" s="20">
        <v>44860</v>
      </c>
      <c r="C742" s="21">
        <v>44860</v>
      </c>
      <c r="D742" s="46"/>
      <c r="E742" s="28" t="s">
        <v>1545</v>
      </c>
      <c r="F742" s="23" t="s">
        <v>39</v>
      </c>
      <c r="G742" s="56"/>
      <c r="H742" s="52"/>
      <c r="I742" s="52"/>
      <c r="J742" s="25"/>
      <c r="K742" s="25"/>
      <c r="L742" s="26">
        <v>0.58333333333333337</v>
      </c>
      <c r="M742" s="29">
        <v>0.83333333333333337</v>
      </c>
      <c r="N742" s="29"/>
      <c r="O742" s="29"/>
      <c r="P742" s="29"/>
      <c r="Q742" s="30"/>
      <c r="R742" s="53"/>
      <c r="S742" s="54"/>
      <c r="T742" s="54"/>
      <c r="U742" s="32"/>
      <c r="V742" s="32"/>
      <c r="W742" s="55" t="s">
        <v>48</v>
      </c>
      <c r="X742" s="55"/>
      <c r="Y742" s="113" t="s">
        <v>29</v>
      </c>
      <c r="Z742" s="27" t="s">
        <v>1546</v>
      </c>
      <c r="AA742" s="49" t="s">
        <v>1547</v>
      </c>
      <c r="AB742" s="50" t="s">
        <v>1548</v>
      </c>
      <c r="AC742" s="51"/>
      <c r="AD742" s="51"/>
    </row>
    <row r="743" spans="1:30" ht="17.25" x14ac:dyDescent="0.2">
      <c r="A743" s="58" t="s">
        <v>1532</v>
      </c>
      <c r="B743" s="20">
        <v>44861</v>
      </c>
      <c r="C743" s="21">
        <v>44861</v>
      </c>
      <c r="D743" s="46"/>
      <c r="E743" s="28" t="s">
        <v>1549</v>
      </c>
      <c r="F743" s="23" t="s">
        <v>33</v>
      </c>
      <c r="G743" s="56"/>
      <c r="H743" s="52"/>
      <c r="I743" s="52"/>
      <c r="J743" s="25"/>
      <c r="K743" s="25"/>
      <c r="L743" s="26">
        <v>0.33333333333333331</v>
      </c>
      <c r="M743" s="29">
        <v>0.70833333333333337</v>
      </c>
      <c r="N743" s="29"/>
      <c r="O743" s="29"/>
      <c r="P743" s="29"/>
      <c r="Q743" s="30"/>
      <c r="R743" s="53"/>
      <c r="S743" s="54"/>
      <c r="T743" s="54"/>
      <c r="U743" s="32"/>
      <c r="V743" s="32"/>
      <c r="W743" s="55" t="s">
        <v>48</v>
      </c>
      <c r="X743" s="55"/>
      <c r="Y743" s="113" t="s">
        <v>29</v>
      </c>
      <c r="Z743" s="27" t="s">
        <v>1546</v>
      </c>
      <c r="AA743" s="49" t="s">
        <v>1547</v>
      </c>
      <c r="AB743" s="50" t="s">
        <v>1548</v>
      </c>
      <c r="AC743" s="51"/>
      <c r="AD743" s="51"/>
    </row>
    <row r="744" spans="1:30" x14ac:dyDescent="0.2">
      <c r="A744" s="58" t="s">
        <v>1532</v>
      </c>
      <c r="B744" s="20">
        <v>44861</v>
      </c>
      <c r="C744" s="21"/>
      <c r="D744" s="71" t="s">
        <v>1550</v>
      </c>
      <c r="E744" s="72" t="s">
        <v>1551</v>
      </c>
      <c r="F744" s="23"/>
      <c r="G744" s="56">
        <v>3</v>
      </c>
      <c r="H744" s="52">
        <v>6</v>
      </c>
      <c r="I744" s="52">
        <v>40</v>
      </c>
      <c r="J744" s="25">
        <v>0.35416666666666669</v>
      </c>
      <c r="K744" s="25">
        <v>0.47916666666666669</v>
      </c>
      <c r="L744" s="26"/>
      <c r="M744" s="29"/>
      <c r="N744" s="29"/>
      <c r="O744" s="29" t="s">
        <v>136</v>
      </c>
      <c r="P744" s="29" t="s">
        <v>158</v>
      </c>
      <c r="Q744" s="30" t="s">
        <v>1552</v>
      </c>
      <c r="R744" s="73"/>
      <c r="S744" s="31">
        <v>70</v>
      </c>
      <c r="T744" s="31">
        <v>109</v>
      </c>
      <c r="U744" s="32">
        <f>((T744-S744)/T744)</f>
        <v>0.3577981651376147</v>
      </c>
      <c r="V744" s="32">
        <f>((T744-S744)/S744)</f>
        <v>0.55714285714285716</v>
      </c>
      <c r="W744" s="55" t="s">
        <v>159</v>
      </c>
      <c r="X744" s="117" t="s">
        <v>1553</v>
      </c>
      <c r="Y744" s="27" t="s">
        <v>153</v>
      </c>
      <c r="Z744" s="27" t="s">
        <v>1546</v>
      </c>
      <c r="AA744" s="49" t="s">
        <v>1547</v>
      </c>
      <c r="AB744" s="50" t="s">
        <v>1548</v>
      </c>
      <c r="AC744" s="51"/>
      <c r="AD744" s="51"/>
    </row>
    <row r="745" spans="1:30" x14ac:dyDescent="0.2">
      <c r="A745" s="58" t="s">
        <v>1532</v>
      </c>
      <c r="B745" s="20">
        <v>44861</v>
      </c>
      <c r="C745" s="21"/>
      <c r="D745" s="71" t="s">
        <v>1554</v>
      </c>
      <c r="E745" s="72" t="s">
        <v>1555</v>
      </c>
      <c r="F745" s="23"/>
      <c r="G745" s="56">
        <v>4.5</v>
      </c>
      <c r="H745" s="52">
        <v>6</v>
      </c>
      <c r="I745" s="52">
        <v>40</v>
      </c>
      <c r="J745" s="25">
        <v>0.33333333333333331</v>
      </c>
      <c r="K745" s="25">
        <v>0.52083333333333337</v>
      </c>
      <c r="L745" s="26"/>
      <c r="M745" s="29"/>
      <c r="N745" s="29"/>
      <c r="O745" s="29" t="s">
        <v>136</v>
      </c>
      <c r="P745" s="29" t="s">
        <v>151</v>
      </c>
      <c r="Q745" s="30" t="s">
        <v>1552</v>
      </c>
      <c r="R745" s="73"/>
      <c r="S745" s="31">
        <v>80</v>
      </c>
      <c r="T745" s="31">
        <v>119</v>
      </c>
      <c r="U745" s="32">
        <f>((T745-S745)/T745)</f>
        <v>0.32773109243697479</v>
      </c>
      <c r="V745" s="32">
        <f>((T745-S745)/S745)</f>
        <v>0.48749999999999999</v>
      </c>
      <c r="W745" s="55" t="s">
        <v>159</v>
      </c>
      <c r="X745" s="117" t="s">
        <v>1556</v>
      </c>
      <c r="Y745" s="27" t="s">
        <v>153</v>
      </c>
      <c r="Z745" s="27" t="s">
        <v>1546</v>
      </c>
      <c r="AA745" s="49" t="s">
        <v>1547</v>
      </c>
      <c r="AB745" s="50" t="s">
        <v>1548</v>
      </c>
      <c r="AC745" s="51"/>
      <c r="AD745" s="51"/>
    </row>
    <row r="746" spans="1:30" x14ac:dyDescent="0.2">
      <c r="A746" s="58" t="s">
        <v>1532</v>
      </c>
      <c r="B746" s="20">
        <v>44861</v>
      </c>
      <c r="C746" s="21"/>
      <c r="D746" s="71" t="s">
        <v>1557</v>
      </c>
      <c r="E746" s="72" t="s">
        <v>186</v>
      </c>
      <c r="F746" s="23"/>
      <c r="G746" s="56">
        <v>4</v>
      </c>
      <c r="H746" s="52">
        <v>2</v>
      </c>
      <c r="I746" s="52">
        <v>6</v>
      </c>
      <c r="J746" s="25">
        <v>0.375</v>
      </c>
      <c r="K746" s="25">
        <v>0.54166666666666663</v>
      </c>
      <c r="L746" s="26"/>
      <c r="M746" s="29"/>
      <c r="N746" s="29"/>
      <c r="O746" s="29" t="s">
        <v>157</v>
      </c>
      <c r="P746" s="29" t="s">
        <v>151</v>
      </c>
      <c r="Q746" s="30" t="s">
        <v>187</v>
      </c>
      <c r="R746" s="73"/>
      <c r="S746" s="31">
        <v>350</v>
      </c>
      <c r="T746" s="31">
        <v>599</v>
      </c>
      <c r="U746" s="32">
        <f>((T746-S746)/T746)</f>
        <v>0.41569282136894825</v>
      </c>
      <c r="V746" s="32">
        <f>((T746-S746)/S746)</f>
        <v>0.71142857142857141</v>
      </c>
      <c r="W746" s="55" t="s">
        <v>188</v>
      </c>
      <c r="X746" s="117" t="s">
        <v>189</v>
      </c>
      <c r="Y746" s="27" t="s">
        <v>153</v>
      </c>
      <c r="Z746" s="27" t="s">
        <v>1546</v>
      </c>
      <c r="AA746" s="49" t="s">
        <v>1547</v>
      </c>
      <c r="AB746" s="50" t="s">
        <v>1548</v>
      </c>
      <c r="AC746" s="51"/>
      <c r="AD746" s="51"/>
    </row>
    <row r="747" spans="1:30" x14ac:dyDescent="0.2">
      <c r="A747" s="58" t="s">
        <v>1532</v>
      </c>
      <c r="B747" s="20">
        <v>44861</v>
      </c>
      <c r="C747" s="21"/>
      <c r="D747" s="71" t="s">
        <v>1558</v>
      </c>
      <c r="E747" s="72" t="s">
        <v>191</v>
      </c>
      <c r="F747" s="23"/>
      <c r="G747" s="56">
        <v>8</v>
      </c>
      <c r="H747" s="52">
        <v>2</v>
      </c>
      <c r="I747" s="52">
        <v>6</v>
      </c>
      <c r="J747" s="25">
        <v>0.375</v>
      </c>
      <c r="K747" s="25">
        <v>0.70833333333333337</v>
      </c>
      <c r="L747" s="26"/>
      <c r="M747" s="29"/>
      <c r="N747" s="29"/>
      <c r="O747" s="29" t="s">
        <v>157</v>
      </c>
      <c r="P747" s="29" t="s">
        <v>151</v>
      </c>
      <c r="Q747" s="30" t="s">
        <v>187</v>
      </c>
      <c r="R747" s="73"/>
      <c r="S747" s="31">
        <v>450</v>
      </c>
      <c r="T747" s="31">
        <v>699</v>
      </c>
      <c r="U747" s="32">
        <f>((T747-S747)/T747)</f>
        <v>0.35622317596566522</v>
      </c>
      <c r="V747" s="32">
        <f>((T747-S747)/S747)</f>
        <v>0.55333333333333334</v>
      </c>
      <c r="W747" s="55" t="s">
        <v>188</v>
      </c>
      <c r="X747" s="117" t="s">
        <v>192</v>
      </c>
      <c r="Y747" s="27" t="s">
        <v>153</v>
      </c>
      <c r="Z747" s="27" t="s">
        <v>1546</v>
      </c>
      <c r="AA747" s="49" t="s">
        <v>1547</v>
      </c>
      <c r="AB747" s="50" t="s">
        <v>1548</v>
      </c>
      <c r="AC747" s="51"/>
      <c r="AD747" s="51"/>
    </row>
    <row r="748" spans="1:30" ht="17.25" x14ac:dyDescent="0.2">
      <c r="A748" s="58" t="s">
        <v>1532</v>
      </c>
      <c r="B748" s="20">
        <v>44861</v>
      </c>
      <c r="C748" s="21">
        <v>44861</v>
      </c>
      <c r="D748" s="71"/>
      <c r="E748" s="28" t="s">
        <v>1559</v>
      </c>
      <c r="F748" s="23" t="s">
        <v>33</v>
      </c>
      <c r="G748" s="56"/>
      <c r="H748" s="52"/>
      <c r="I748" s="52"/>
      <c r="J748" s="25"/>
      <c r="K748" s="25"/>
      <c r="L748" s="26">
        <v>0.83333333333333337</v>
      </c>
      <c r="M748" s="29" t="s">
        <v>194</v>
      </c>
      <c r="N748" s="29"/>
      <c r="O748" s="29"/>
      <c r="P748" s="29"/>
      <c r="Q748" s="30"/>
      <c r="R748" s="73"/>
      <c r="S748" s="31"/>
      <c r="T748" s="31"/>
      <c r="U748" s="32"/>
      <c r="V748" s="32"/>
      <c r="W748" s="55" t="s">
        <v>48</v>
      </c>
      <c r="X748" s="55"/>
      <c r="Y748" s="27" t="s">
        <v>29</v>
      </c>
      <c r="Z748" s="27" t="s">
        <v>1546</v>
      </c>
      <c r="AA748" s="49" t="s">
        <v>1547</v>
      </c>
      <c r="AB748" s="50" t="s">
        <v>1548</v>
      </c>
      <c r="AC748" s="51"/>
      <c r="AD748" s="51"/>
    </row>
    <row r="749" spans="1:30" x14ac:dyDescent="0.2">
      <c r="A749" s="58" t="s">
        <v>1532</v>
      </c>
      <c r="B749" s="20">
        <v>44861</v>
      </c>
      <c r="C749" s="21"/>
      <c r="D749" s="71" t="s">
        <v>1560</v>
      </c>
      <c r="E749" s="72" t="s">
        <v>1561</v>
      </c>
      <c r="F749" s="23"/>
      <c r="G749" s="56">
        <v>72</v>
      </c>
      <c r="H749" s="52">
        <v>4</v>
      </c>
      <c r="I749" s="52">
        <v>10</v>
      </c>
      <c r="J749" s="25">
        <v>0.375</v>
      </c>
      <c r="K749" s="25">
        <v>0.5</v>
      </c>
      <c r="L749" s="26"/>
      <c r="M749" s="29"/>
      <c r="N749" s="29"/>
      <c r="O749" s="29" t="s">
        <v>150</v>
      </c>
      <c r="P749" s="29" t="s">
        <v>151</v>
      </c>
      <c r="Q749" s="30" t="s">
        <v>135</v>
      </c>
      <c r="R749" s="73"/>
      <c r="S749" s="31">
        <v>795</v>
      </c>
      <c r="T749" s="31">
        <v>999</v>
      </c>
      <c r="U749" s="32">
        <f>((T749-S749)/T749)</f>
        <v>0.20420420420420421</v>
      </c>
      <c r="V749" s="32">
        <f>((T749-S749)/S749)</f>
        <v>0.25660377358490566</v>
      </c>
      <c r="W749" s="55" t="s">
        <v>252</v>
      </c>
      <c r="X749" s="117" t="s">
        <v>1562</v>
      </c>
      <c r="Y749" s="27" t="s">
        <v>153</v>
      </c>
      <c r="Z749" s="27" t="s">
        <v>1546</v>
      </c>
      <c r="AA749" s="49" t="s">
        <v>1547</v>
      </c>
      <c r="AB749" s="50" t="s">
        <v>1548</v>
      </c>
      <c r="AC749" s="51"/>
      <c r="AD749" s="51"/>
    </row>
    <row r="750" spans="1:30" x14ac:dyDescent="0.2">
      <c r="A750" s="58" t="s">
        <v>1532</v>
      </c>
      <c r="B750" s="20">
        <v>44861</v>
      </c>
      <c r="C750" s="21"/>
      <c r="D750" s="71" t="s">
        <v>1563</v>
      </c>
      <c r="E750" s="72" t="s">
        <v>1561</v>
      </c>
      <c r="F750" s="23"/>
      <c r="G750" s="56">
        <v>72</v>
      </c>
      <c r="H750" s="52">
        <v>4</v>
      </c>
      <c r="I750" s="52">
        <v>10</v>
      </c>
      <c r="J750" s="25">
        <v>0.375</v>
      </c>
      <c r="K750" s="25">
        <v>0.5</v>
      </c>
      <c r="L750" s="26"/>
      <c r="M750" s="29"/>
      <c r="N750" s="29"/>
      <c r="O750" s="29" t="s">
        <v>150</v>
      </c>
      <c r="P750" s="29" t="s">
        <v>151</v>
      </c>
      <c r="Q750" s="30" t="s">
        <v>135</v>
      </c>
      <c r="R750" s="73"/>
      <c r="S750" s="31">
        <f>795+175</f>
        <v>970</v>
      </c>
      <c r="T750" s="31">
        <v>1229</v>
      </c>
      <c r="U750" s="32">
        <f>((T750-S750)/T750)</f>
        <v>0.21074043938161108</v>
      </c>
      <c r="V750" s="32">
        <f>((T750-S750)/S750)</f>
        <v>0.26701030927835051</v>
      </c>
      <c r="W750" s="55" t="s">
        <v>252</v>
      </c>
      <c r="X750" s="117" t="s">
        <v>1562</v>
      </c>
      <c r="Y750" s="27" t="s">
        <v>153</v>
      </c>
      <c r="Z750" s="27" t="s">
        <v>1546</v>
      </c>
      <c r="AA750" s="49" t="s">
        <v>1547</v>
      </c>
      <c r="AB750" s="50" t="s">
        <v>1548</v>
      </c>
      <c r="AC750" s="51"/>
      <c r="AD750" s="51"/>
    </row>
    <row r="751" spans="1:30" ht="18.75" x14ac:dyDescent="0.2">
      <c r="A751" s="16" t="s">
        <v>1564</v>
      </c>
      <c r="B751" s="17">
        <v>44860</v>
      </c>
      <c r="C751" s="18">
        <v>44860</v>
      </c>
      <c r="D751" s="33"/>
      <c r="E751" s="34" t="s">
        <v>1565</v>
      </c>
      <c r="F751" s="35"/>
      <c r="G751" s="36"/>
      <c r="H751" s="36"/>
      <c r="I751" s="36"/>
      <c r="J751" s="37"/>
      <c r="K751" s="37"/>
      <c r="L751" s="38"/>
      <c r="M751" s="39"/>
      <c r="N751" s="39"/>
      <c r="O751" s="39"/>
      <c r="P751" s="39"/>
      <c r="Q751" s="40"/>
      <c r="R751" s="41"/>
      <c r="S751" s="42"/>
      <c r="T751" s="42"/>
      <c r="U751" s="43"/>
      <c r="V751" s="43"/>
      <c r="W751" s="16" t="s">
        <v>28</v>
      </c>
      <c r="X751" s="16"/>
      <c r="Y751" s="112" t="s">
        <v>29</v>
      </c>
      <c r="Z751" s="44"/>
      <c r="AA751" s="44"/>
      <c r="AB751" s="44"/>
      <c r="AC751" s="45"/>
      <c r="AD751" s="45"/>
    </row>
    <row r="752" spans="1:30" ht="17.25" x14ac:dyDescent="0.2">
      <c r="A752" s="58" t="s">
        <v>1564</v>
      </c>
      <c r="B752" s="20">
        <v>44861</v>
      </c>
      <c r="C752" s="21">
        <v>44861</v>
      </c>
      <c r="D752" s="71"/>
      <c r="E752" s="28" t="s">
        <v>1559</v>
      </c>
      <c r="F752" s="23" t="s">
        <v>33</v>
      </c>
      <c r="G752" s="56"/>
      <c r="H752" s="52"/>
      <c r="I752" s="52"/>
      <c r="J752" s="25"/>
      <c r="K752" s="25"/>
      <c r="L752" s="26">
        <v>0.83333333333333337</v>
      </c>
      <c r="M752" s="29" t="s">
        <v>194</v>
      </c>
      <c r="N752" s="29"/>
      <c r="O752" s="29"/>
      <c r="P752" s="29"/>
      <c r="Q752" s="30"/>
      <c r="R752" s="73"/>
      <c r="S752" s="31"/>
      <c r="T752" s="31"/>
      <c r="U752" s="32"/>
      <c r="V752" s="32"/>
      <c r="W752" s="55" t="s">
        <v>48</v>
      </c>
      <c r="X752" s="55"/>
      <c r="Y752" s="27" t="s">
        <v>29</v>
      </c>
      <c r="Z752" s="27" t="s">
        <v>1546</v>
      </c>
      <c r="AA752" s="49" t="s">
        <v>1547</v>
      </c>
      <c r="AB752" s="50" t="s">
        <v>1548</v>
      </c>
      <c r="AC752" s="51"/>
      <c r="AD752" s="51"/>
    </row>
    <row r="753" spans="1:30" x14ac:dyDescent="0.2">
      <c r="A753" s="58" t="s">
        <v>1564</v>
      </c>
      <c r="B753" s="20">
        <v>44859</v>
      </c>
      <c r="C753" s="21"/>
      <c r="D753" s="71" t="s">
        <v>1566</v>
      </c>
      <c r="E753" s="72" t="s">
        <v>1561</v>
      </c>
      <c r="F753" s="23"/>
      <c r="G753" s="56">
        <v>72</v>
      </c>
      <c r="H753" s="52">
        <v>4</v>
      </c>
      <c r="I753" s="52">
        <v>10</v>
      </c>
      <c r="J753" s="25">
        <v>0.375</v>
      </c>
      <c r="K753" s="25">
        <v>0.625</v>
      </c>
      <c r="L753" s="26"/>
      <c r="M753" s="29"/>
      <c r="N753" s="29"/>
      <c r="O753" s="29" t="s">
        <v>150</v>
      </c>
      <c r="P753" s="29" t="s">
        <v>151</v>
      </c>
      <c r="Q753" s="30" t="s">
        <v>135</v>
      </c>
      <c r="R753" s="73"/>
      <c r="S753" s="31">
        <v>795</v>
      </c>
      <c r="T753" s="31">
        <v>999</v>
      </c>
      <c r="U753" s="32">
        <f>((T753-S753)/T753)</f>
        <v>0.20420420420420421</v>
      </c>
      <c r="V753" s="32">
        <f>((T753-S753)/S753)</f>
        <v>0.25660377358490566</v>
      </c>
      <c r="W753" s="55" t="s">
        <v>34</v>
      </c>
      <c r="X753" s="117" t="s">
        <v>1567</v>
      </c>
      <c r="Y753" s="27" t="s">
        <v>153</v>
      </c>
      <c r="Z753" s="27" t="s">
        <v>1546</v>
      </c>
      <c r="AA753" s="49" t="s">
        <v>1547</v>
      </c>
      <c r="AB753" s="50" t="s">
        <v>1548</v>
      </c>
      <c r="AC753" s="51"/>
      <c r="AD753" s="51"/>
    </row>
    <row r="754" spans="1:30" x14ac:dyDescent="0.2">
      <c r="A754" s="58" t="s">
        <v>1564</v>
      </c>
      <c r="B754" s="20">
        <v>44859</v>
      </c>
      <c r="C754" s="21"/>
      <c r="D754" s="71" t="s">
        <v>1568</v>
      </c>
      <c r="E754" s="72" t="s">
        <v>1561</v>
      </c>
      <c r="F754" s="23"/>
      <c r="G754" s="56">
        <v>72</v>
      </c>
      <c r="H754" s="52">
        <v>4</v>
      </c>
      <c r="I754" s="52">
        <v>10</v>
      </c>
      <c r="J754" s="25">
        <v>0.375</v>
      </c>
      <c r="K754" s="25">
        <v>0.625</v>
      </c>
      <c r="L754" s="26"/>
      <c r="M754" s="29"/>
      <c r="N754" s="29"/>
      <c r="O754" s="29" t="s">
        <v>150</v>
      </c>
      <c r="P754" s="29" t="s">
        <v>151</v>
      </c>
      <c r="Q754" s="30" t="s">
        <v>135</v>
      </c>
      <c r="R754" s="73"/>
      <c r="S754" s="31">
        <f>795+175</f>
        <v>970</v>
      </c>
      <c r="T754" s="31">
        <v>1229</v>
      </c>
      <c r="U754" s="32">
        <f>((T754-S754)/T754)</f>
        <v>0.21074043938161108</v>
      </c>
      <c r="V754" s="32">
        <f>((T754-S754)/S754)</f>
        <v>0.26701030927835051</v>
      </c>
      <c r="W754" s="55" t="s">
        <v>34</v>
      </c>
      <c r="X754" s="117" t="s">
        <v>1567</v>
      </c>
      <c r="Y754" s="27" t="s">
        <v>153</v>
      </c>
      <c r="Z754" s="27" t="s">
        <v>1546</v>
      </c>
      <c r="AA754" s="49" t="s">
        <v>1547</v>
      </c>
      <c r="AB754" s="50" t="s">
        <v>1548</v>
      </c>
      <c r="AC754" s="51"/>
      <c r="AD754" s="51"/>
    </row>
    <row r="755" spans="1:30" ht="17.25" x14ac:dyDescent="0.2">
      <c r="A755" s="58" t="s">
        <v>1564</v>
      </c>
      <c r="B755" s="20">
        <v>44862</v>
      </c>
      <c r="C755" s="21">
        <v>44862</v>
      </c>
      <c r="D755" s="71"/>
      <c r="E755" s="28" t="s">
        <v>1559</v>
      </c>
      <c r="F755" s="23" t="s">
        <v>33</v>
      </c>
      <c r="G755" s="56"/>
      <c r="H755" s="52"/>
      <c r="I755" s="52"/>
      <c r="J755" s="25"/>
      <c r="K755" s="25"/>
      <c r="L755" s="26" t="s">
        <v>194</v>
      </c>
      <c r="M755" s="29">
        <v>0.33333333333333331</v>
      </c>
      <c r="N755" s="29"/>
      <c r="O755" s="29"/>
      <c r="P755" s="29"/>
      <c r="Q755" s="30"/>
      <c r="R755" s="73"/>
      <c r="S755" s="31"/>
      <c r="T755" s="31"/>
      <c r="U755" s="32"/>
      <c r="V755" s="32"/>
      <c r="W755" s="55" t="s">
        <v>48</v>
      </c>
      <c r="X755" s="55"/>
      <c r="Y755" s="27" t="s">
        <v>29</v>
      </c>
      <c r="Z755" s="27" t="s">
        <v>1546</v>
      </c>
      <c r="AA755" s="49" t="s">
        <v>1547</v>
      </c>
      <c r="AB755" s="50" t="s">
        <v>1548</v>
      </c>
      <c r="AC755" s="51"/>
      <c r="AD755" s="51"/>
    </row>
    <row r="756" spans="1:30" x14ac:dyDescent="0.2">
      <c r="A756" s="58" t="s">
        <v>1564</v>
      </c>
      <c r="B756" s="20">
        <v>44862</v>
      </c>
      <c r="C756" s="21"/>
      <c r="D756" s="71" t="s">
        <v>1569</v>
      </c>
      <c r="E756" s="72" t="s">
        <v>1570</v>
      </c>
      <c r="F756" s="23"/>
      <c r="G756" s="56">
        <v>7</v>
      </c>
      <c r="H756" s="52">
        <v>8</v>
      </c>
      <c r="I756" s="52">
        <v>48</v>
      </c>
      <c r="J756" s="25">
        <v>0.39583333333333331</v>
      </c>
      <c r="K756" s="25">
        <v>0.6875</v>
      </c>
      <c r="L756" s="26"/>
      <c r="M756" s="29"/>
      <c r="N756" s="29"/>
      <c r="O756" s="29" t="s">
        <v>136</v>
      </c>
      <c r="P756" s="29" t="s">
        <v>151</v>
      </c>
      <c r="Q756" s="30" t="s">
        <v>1571</v>
      </c>
      <c r="R756" s="73"/>
      <c r="S756" s="31">
        <v>118</v>
      </c>
      <c r="T756" s="31">
        <v>169</v>
      </c>
      <c r="U756" s="32">
        <f>((T756-S756)/T756)</f>
        <v>0.30177514792899407</v>
      </c>
      <c r="V756" s="32">
        <f>((T756-S756)/S756)</f>
        <v>0.43220338983050849</v>
      </c>
      <c r="W756" s="55" t="s">
        <v>159</v>
      </c>
      <c r="X756" s="117" t="s">
        <v>1572</v>
      </c>
      <c r="Y756" s="27" t="s">
        <v>153</v>
      </c>
      <c r="Z756" s="27" t="s">
        <v>1546</v>
      </c>
      <c r="AA756" s="49" t="s">
        <v>1547</v>
      </c>
      <c r="AB756" s="50" t="s">
        <v>1548</v>
      </c>
      <c r="AC756" s="51"/>
      <c r="AD756" s="51"/>
    </row>
    <row r="757" spans="1:30" x14ac:dyDescent="0.2">
      <c r="A757" s="58" t="s">
        <v>1564</v>
      </c>
      <c r="B757" s="20">
        <v>44862</v>
      </c>
      <c r="C757" s="21"/>
      <c r="D757" s="71" t="s">
        <v>1573</v>
      </c>
      <c r="E757" s="72" t="s">
        <v>1574</v>
      </c>
      <c r="F757" s="23"/>
      <c r="G757" s="56">
        <v>5.5</v>
      </c>
      <c r="H757" s="52">
        <v>6</v>
      </c>
      <c r="I757" s="52">
        <v>40</v>
      </c>
      <c r="J757" s="25">
        <v>0.375</v>
      </c>
      <c r="K757" s="25">
        <v>0.60416666666666663</v>
      </c>
      <c r="L757" s="26"/>
      <c r="M757" s="29"/>
      <c r="N757" s="29"/>
      <c r="O757" s="29" t="s">
        <v>136</v>
      </c>
      <c r="P757" s="29" t="s">
        <v>158</v>
      </c>
      <c r="Q757" s="30" t="s">
        <v>1552</v>
      </c>
      <c r="R757" s="73"/>
      <c r="S757" s="31">
        <v>100</v>
      </c>
      <c r="T757" s="31">
        <v>149</v>
      </c>
      <c r="U757" s="32">
        <f>((T757-S757)/T757)</f>
        <v>0.32885906040268459</v>
      </c>
      <c r="V757" s="32">
        <f>((T757-S757)/S757)</f>
        <v>0.49</v>
      </c>
      <c r="W757" s="55" t="s">
        <v>159</v>
      </c>
      <c r="X757" s="117" t="s">
        <v>1575</v>
      </c>
      <c r="Y757" s="27" t="s">
        <v>153</v>
      </c>
      <c r="Z757" s="27" t="s">
        <v>1546</v>
      </c>
      <c r="AA757" s="49" t="s">
        <v>1547</v>
      </c>
      <c r="AB757" s="50" t="s">
        <v>1548</v>
      </c>
      <c r="AC757" s="51"/>
      <c r="AD757" s="51"/>
    </row>
    <row r="758" spans="1:30" x14ac:dyDescent="0.2">
      <c r="A758" s="58" t="s">
        <v>1564</v>
      </c>
      <c r="B758" s="20">
        <v>44862</v>
      </c>
      <c r="C758" s="21"/>
      <c r="D758" s="71" t="s">
        <v>1576</v>
      </c>
      <c r="E758" s="72" t="s">
        <v>1555</v>
      </c>
      <c r="F758" s="23"/>
      <c r="G758" s="56">
        <v>4.5</v>
      </c>
      <c r="H758" s="52">
        <v>6</v>
      </c>
      <c r="I758" s="52">
        <v>40</v>
      </c>
      <c r="J758" s="25">
        <v>0.375</v>
      </c>
      <c r="K758" s="25">
        <v>0.5625</v>
      </c>
      <c r="L758" s="26"/>
      <c r="M758" s="29"/>
      <c r="N758" s="29"/>
      <c r="O758" s="29" t="s">
        <v>136</v>
      </c>
      <c r="P758" s="29" t="s">
        <v>151</v>
      </c>
      <c r="Q758" s="30" t="s">
        <v>1552</v>
      </c>
      <c r="R758" s="73"/>
      <c r="S758" s="31">
        <v>80</v>
      </c>
      <c r="T758" s="31">
        <v>119</v>
      </c>
      <c r="U758" s="32">
        <f>((T758-S758)/T758)</f>
        <v>0.32773109243697479</v>
      </c>
      <c r="V758" s="32">
        <f>((T758-S758)/S758)</f>
        <v>0.48749999999999999</v>
      </c>
      <c r="W758" s="55" t="s">
        <v>159</v>
      </c>
      <c r="X758" s="117" t="s">
        <v>1556</v>
      </c>
      <c r="Y758" s="27" t="s">
        <v>153</v>
      </c>
      <c r="Z758" s="27" t="s">
        <v>1546</v>
      </c>
      <c r="AA758" s="49" t="s">
        <v>1547</v>
      </c>
      <c r="AB758" s="50" t="s">
        <v>1548</v>
      </c>
      <c r="AC758" s="51"/>
      <c r="AD758" s="51"/>
    </row>
    <row r="759" spans="1:30" ht="17.25" x14ac:dyDescent="0.2">
      <c r="A759" s="58" t="s">
        <v>1564</v>
      </c>
      <c r="B759" s="20">
        <v>44863</v>
      </c>
      <c r="C759" s="21">
        <v>44863</v>
      </c>
      <c r="D759" s="71"/>
      <c r="E759" s="28" t="s">
        <v>1577</v>
      </c>
      <c r="F759" s="23" t="s">
        <v>52</v>
      </c>
      <c r="G759" s="56"/>
      <c r="H759" s="52"/>
      <c r="I759" s="52"/>
      <c r="J759" s="25"/>
      <c r="K759" s="25"/>
      <c r="L759" s="26">
        <v>0.45833333333333331</v>
      </c>
      <c r="M759" s="29">
        <v>0.54166666666666663</v>
      </c>
      <c r="N759" s="29"/>
      <c r="O759" s="29"/>
      <c r="P759" s="29"/>
      <c r="Q759" s="30"/>
      <c r="R759" s="73"/>
      <c r="S759" s="31"/>
      <c r="T759" s="31"/>
      <c r="U759" s="32"/>
      <c r="V759" s="32"/>
      <c r="W759" s="55" t="s">
        <v>195</v>
      </c>
      <c r="X759" s="55"/>
      <c r="Y759" s="27"/>
      <c r="Z759" s="27"/>
      <c r="AA759" s="49"/>
      <c r="AB759" s="50"/>
      <c r="AC759" s="51"/>
      <c r="AD759" s="51"/>
    </row>
    <row r="760" spans="1:30" ht="17.25" x14ac:dyDescent="0.2">
      <c r="A760" s="58" t="s">
        <v>1564</v>
      </c>
      <c r="B760" s="20">
        <v>44863</v>
      </c>
      <c r="C760" s="21">
        <v>44863</v>
      </c>
      <c r="D760" s="71"/>
      <c r="E760" s="28" t="s">
        <v>1578</v>
      </c>
      <c r="F760" s="23" t="s">
        <v>33</v>
      </c>
      <c r="G760" s="56"/>
      <c r="H760" s="52"/>
      <c r="I760" s="52"/>
      <c r="J760" s="25"/>
      <c r="K760" s="25"/>
      <c r="L760" s="26">
        <v>0.75</v>
      </c>
      <c r="M760" s="29" t="s">
        <v>194</v>
      </c>
      <c r="N760" s="29"/>
      <c r="O760" s="29"/>
      <c r="P760" s="29"/>
      <c r="Q760" s="30"/>
      <c r="R760" s="73"/>
      <c r="S760" s="31"/>
      <c r="T760" s="31"/>
      <c r="U760" s="32"/>
      <c r="V760" s="32"/>
      <c r="W760" s="55" t="s">
        <v>48</v>
      </c>
      <c r="X760" s="55"/>
      <c r="Y760" s="27" t="s">
        <v>29</v>
      </c>
      <c r="Z760" s="27" t="s">
        <v>1546</v>
      </c>
      <c r="AA760" s="49" t="s">
        <v>1547</v>
      </c>
      <c r="AB760" s="50" t="s">
        <v>1548</v>
      </c>
      <c r="AC760" s="51"/>
      <c r="AD760" s="51"/>
    </row>
    <row r="761" spans="1:30" x14ac:dyDescent="0.2">
      <c r="A761" s="58" t="s">
        <v>1564</v>
      </c>
      <c r="B761" s="20">
        <v>44863</v>
      </c>
      <c r="C761" s="21"/>
      <c r="D761" s="71" t="s">
        <v>1579</v>
      </c>
      <c r="E761" s="72" t="s">
        <v>1580</v>
      </c>
      <c r="F761" s="23"/>
      <c r="G761" s="56">
        <v>3</v>
      </c>
      <c r="H761" s="52">
        <v>6</v>
      </c>
      <c r="I761" s="52">
        <v>20</v>
      </c>
      <c r="J761" s="25">
        <v>0.77083333333333337</v>
      </c>
      <c r="K761" s="25">
        <v>0.89583333333333337</v>
      </c>
      <c r="L761" s="26"/>
      <c r="M761" s="29"/>
      <c r="N761" s="29"/>
      <c r="O761" s="29" t="s">
        <v>211</v>
      </c>
      <c r="P761" s="29" t="s">
        <v>158</v>
      </c>
      <c r="Q761" s="30" t="s">
        <v>269</v>
      </c>
      <c r="R761" s="73"/>
      <c r="S761" s="31">
        <v>135</v>
      </c>
      <c r="T761" s="31">
        <v>199</v>
      </c>
      <c r="U761" s="32">
        <f>((T761-S761)/T761)</f>
        <v>0.32160804020100503</v>
      </c>
      <c r="V761" s="32">
        <f>((T761-S761)/S761)</f>
        <v>0.47407407407407409</v>
      </c>
      <c r="W761" s="55" t="s">
        <v>159</v>
      </c>
      <c r="X761" s="117" t="s">
        <v>1581</v>
      </c>
      <c r="Y761" s="27" t="s">
        <v>153</v>
      </c>
      <c r="Z761" s="27" t="s">
        <v>1546</v>
      </c>
      <c r="AA761" s="49" t="s">
        <v>1547</v>
      </c>
      <c r="AB761" s="50" t="s">
        <v>1548</v>
      </c>
      <c r="AC761" s="51"/>
      <c r="AD761" s="51"/>
    </row>
    <row r="762" spans="1:30" ht="17.25" x14ac:dyDescent="0.2">
      <c r="A762" s="58" t="s">
        <v>1564</v>
      </c>
      <c r="B762" s="20">
        <v>44864</v>
      </c>
      <c r="C762" s="21">
        <v>44864</v>
      </c>
      <c r="D762" s="71"/>
      <c r="E762" s="28" t="s">
        <v>1578</v>
      </c>
      <c r="F762" s="23" t="s">
        <v>33</v>
      </c>
      <c r="G762" s="56"/>
      <c r="H762" s="52"/>
      <c r="I762" s="52"/>
      <c r="J762" s="25"/>
      <c r="K762" s="25"/>
      <c r="L762" s="26" t="s">
        <v>194</v>
      </c>
      <c r="M762" s="29">
        <v>0.83333333333333337</v>
      </c>
      <c r="N762" s="29"/>
      <c r="O762" s="29"/>
      <c r="P762" s="29"/>
      <c r="Q762" s="30"/>
      <c r="R762" s="73"/>
      <c r="S762" s="31"/>
      <c r="T762" s="31"/>
      <c r="U762" s="32"/>
      <c r="V762" s="32"/>
      <c r="W762" s="55" t="s">
        <v>48</v>
      </c>
      <c r="X762" s="55"/>
      <c r="Y762" s="27" t="s">
        <v>29</v>
      </c>
      <c r="Z762" s="27" t="s">
        <v>1546</v>
      </c>
      <c r="AA762" s="49" t="s">
        <v>1547</v>
      </c>
      <c r="AB762" s="50" t="s">
        <v>1548</v>
      </c>
      <c r="AC762" s="51"/>
      <c r="AD762" s="51"/>
    </row>
    <row r="763" spans="1:30" x14ac:dyDescent="0.2">
      <c r="A763" s="58" t="s">
        <v>1564</v>
      </c>
      <c r="B763" s="20">
        <v>44864</v>
      </c>
      <c r="C763" s="21"/>
      <c r="D763" s="71" t="s">
        <v>1582</v>
      </c>
      <c r="E763" s="72" t="s">
        <v>1583</v>
      </c>
      <c r="F763" s="23"/>
      <c r="G763" s="56">
        <v>5</v>
      </c>
      <c r="H763" s="52">
        <v>6</v>
      </c>
      <c r="I763" s="52">
        <v>40</v>
      </c>
      <c r="J763" s="25">
        <v>0.35416666666666669</v>
      </c>
      <c r="K763" s="25">
        <v>0.5625</v>
      </c>
      <c r="L763" s="26"/>
      <c r="M763" s="29"/>
      <c r="N763" s="29"/>
      <c r="O763" s="29" t="s">
        <v>136</v>
      </c>
      <c r="P763" s="29" t="s">
        <v>158</v>
      </c>
      <c r="Q763" s="30" t="s">
        <v>269</v>
      </c>
      <c r="R763" s="73"/>
      <c r="S763" s="31">
        <v>95</v>
      </c>
      <c r="T763" s="31">
        <v>139</v>
      </c>
      <c r="U763" s="32">
        <f t="shared" ref="U763:U769" si="58">((T763-S763)/T763)</f>
        <v>0.31654676258992803</v>
      </c>
      <c r="V763" s="32">
        <f t="shared" ref="V763:V769" si="59">((T763-S763)/S763)</f>
        <v>0.4631578947368421</v>
      </c>
      <c r="W763" s="55" t="s">
        <v>159</v>
      </c>
      <c r="X763" s="117" t="s">
        <v>1584</v>
      </c>
      <c r="Y763" s="27" t="s">
        <v>153</v>
      </c>
      <c r="Z763" s="27" t="s">
        <v>1546</v>
      </c>
      <c r="AA763" s="49" t="s">
        <v>1547</v>
      </c>
      <c r="AB763" s="50" t="s">
        <v>1548</v>
      </c>
      <c r="AC763" s="51"/>
      <c r="AD763" s="51"/>
    </row>
    <row r="764" spans="1:30" x14ac:dyDescent="0.2">
      <c r="A764" s="58" t="s">
        <v>1564</v>
      </c>
      <c r="B764" s="20">
        <v>44864</v>
      </c>
      <c r="C764" s="21"/>
      <c r="D764" s="71" t="s">
        <v>1585</v>
      </c>
      <c r="E764" s="72" t="s">
        <v>1586</v>
      </c>
      <c r="F764" s="23"/>
      <c r="G764" s="56">
        <v>6</v>
      </c>
      <c r="H764" s="52">
        <v>6</v>
      </c>
      <c r="I764" s="52">
        <v>40</v>
      </c>
      <c r="J764" s="25">
        <v>0.33333333333333331</v>
      </c>
      <c r="K764" s="25">
        <v>0.58333333333333337</v>
      </c>
      <c r="L764" s="26"/>
      <c r="M764" s="29"/>
      <c r="N764" s="29"/>
      <c r="O764" s="29" t="s">
        <v>136</v>
      </c>
      <c r="P764" s="29" t="s">
        <v>151</v>
      </c>
      <c r="Q764" s="30" t="s">
        <v>269</v>
      </c>
      <c r="R764" s="73"/>
      <c r="S764" s="31">
        <v>105</v>
      </c>
      <c r="T764" s="31">
        <v>149</v>
      </c>
      <c r="U764" s="32">
        <f t="shared" si="58"/>
        <v>0.29530201342281881</v>
      </c>
      <c r="V764" s="32">
        <f t="shared" si="59"/>
        <v>0.41904761904761906</v>
      </c>
      <c r="W764" s="55" t="s">
        <v>159</v>
      </c>
      <c r="X764" s="117" t="s">
        <v>1587</v>
      </c>
      <c r="Y764" s="27" t="s">
        <v>153</v>
      </c>
      <c r="Z764" s="27" t="s">
        <v>1546</v>
      </c>
      <c r="AA764" s="49" t="s">
        <v>1547</v>
      </c>
      <c r="AB764" s="50" t="s">
        <v>1548</v>
      </c>
      <c r="AC764" s="51"/>
      <c r="AD764" s="51"/>
    </row>
    <row r="765" spans="1:30" x14ac:dyDescent="0.2">
      <c r="A765" s="58" t="s">
        <v>1564</v>
      </c>
      <c r="B765" s="20">
        <v>44864</v>
      </c>
      <c r="C765" s="21"/>
      <c r="D765" s="71" t="s">
        <v>1588</v>
      </c>
      <c r="E765" s="72" t="s">
        <v>1589</v>
      </c>
      <c r="F765" s="23"/>
      <c r="G765" s="56">
        <v>4</v>
      </c>
      <c r="H765" s="52">
        <v>6</v>
      </c>
      <c r="I765" s="52">
        <v>20</v>
      </c>
      <c r="J765" s="25">
        <v>0.35416666666666669</v>
      </c>
      <c r="K765" s="25">
        <v>0.52083333333333337</v>
      </c>
      <c r="L765" s="26"/>
      <c r="M765" s="29"/>
      <c r="N765" s="29"/>
      <c r="O765" s="29" t="s">
        <v>136</v>
      </c>
      <c r="P765" s="29" t="s">
        <v>151</v>
      </c>
      <c r="Q765" s="30" t="s">
        <v>269</v>
      </c>
      <c r="R765" s="73"/>
      <c r="S765" s="31">
        <v>70</v>
      </c>
      <c r="T765" s="31">
        <v>109</v>
      </c>
      <c r="U765" s="32">
        <f t="shared" si="58"/>
        <v>0.3577981651376147</v>
      </c>
      <c r="V765" s="32">
        <f t="shared" si="59"/>
        <v>0.55714285714285716</v>
      </c>
      <c r="W765" s="55" t="s">
        <v>159</v>
      </c>
      <c r="X765" s="117" t="s">
        <v>1590</v>
      </c>
      <c r="Y765" s="27" t="s">
        <v>153</v>
      </c>
      <c r="Z765" s="27" t="s">
        <v>1546</v>
      </c>
      <c r="AA765" s="49" t="s">
        <v>1547</v>
      </c>
      <c r="AB765" s="50" t="s">
        <v>1548</v>
      </c>
      <c r="AC765" s="51"/>
      <c r="AD765" s="51"/>
    </row>
    <row r="766" spans="1:30" x14ac:dyDescent="0.2">
      <c r="A766" s="58" t="s">
        <v>1564</v>
      </c>
      <c r="B766" s="20">
        <v>44864</v>
      </c>
      <c r="C766" s="21"/>
      <c r="D766" s="71" t="s">
        <v>1591</v>
      </c>
      <c r="E766" s="72" t="s">
        <v>1592</v>
      </c>
      <c r="F766" s="23"/>
      <c r="G766" s="56">
        <v>5</v>
      </c>
      <c r="H766" s="52">
        <v>8</v>
      </c>
      <c r="I766" s="52">
        <v>40</v>
      </c>
      <c r="J766" s="25">
        <v>0.35416666666666669</v>
      </c>
      <c r="K766" s="25">
        <v>0.5625</v>
      </c>
      <c r="L766" s="26"/>
      <c r="M766" s="29"/>
      <c r="N766" s="29"/>
      <c r="O766" s="29" t="s">
        <v>136</v>
      </c>
      <c r="P766" s="29" t="s">
        <v>158</v>
      </c>
      <c r="Q766" s="30" t="s">
        <v>1571</v>
      </c>
      <c r="R766" s="73"/>
      <c r="S766" s="31">
        <v>140</v>
      </c>
      <c r="T766" s="31">
        <v>199</v>
      </c>
      <c r="U766" s="32">
        <f t="shared" si="58"/>
        <v>0.29648241206030151</v>
      </c>
      <c r="V766" s="32">
        <f t="shared" si="59"/>
        <v>0.42142857142857143</v>
      </c>
      <c r="W766" s="55" t="s">
        <v>159</v>
      </c>
      <c r="X766" s="117" t="s">
        <v>1593</v>
      </c>
      <c r="Y766" s="27" t="s">
        <v>153</v>
      </c>
      <c r="Z766" s="27" t="s">
        <v>1546</v>
      </c>
      <c r="AA766" s="49" t="s">
        <v>1547</v>
      </c>
      <c r="AB766" s="50" t="s">
        <v>1548</v>
      </c>
      <c r="AC766" s="51"/>
      <c r="AD766" s="51"/>
    </row>
    <row r="767" spans="1:30" x14ac:dyDescent="0.2">
      <c r="A767" s="58" t="s">
        <v>1564</v>
      </c>
      <c r="B767" s="20">
        <v>44864</v>
      </c>
      <c r="C767" s="21"/>
      <c r="D767" s="71" t="s">
        <v>1594</v>
      </c>
      <c r="E767" s="72" t="s">
        <v>1595</v>
      </c>
      <c r="F767" s="23"/>
      <c r="G767" s="56">
        <v>4.5</v>
      </c>
      <c r="H767" s="52">
        <v>8</v>
      </c>
      <c r="I767" s="52">
        <v>40</v>
      </c>
      <c r="J767" s="25">
        <v>0.375</v>
      </c>
      <c r="K767" s="25">
        <v>0.5625</v>
      </c>
      <c r="L767" s="26"/>
      <c r="M767" s="29"/>
      <c r="N767" s="29"/>
      <c r="O767" s="29" t="s">
        <v>136</v>
      </c>
      <c r="P767" s="29" t="s">
        <v>180</v>
      </c>
      <c r="Q767" s="30" t="s">
        <v>1571</v>
      </c>
      <c r="R767" s="73"/>
      <c r="S767" s="31">
        <v>110</v>
      </c>
      <c r="T767" s="31">
        <v>159</v>
      </c>
      <c r="U767" s="32">
        <f t="shared" si="58"/>
        <v>0.3081761006289308</v>
      </c>
      <c r="V767" s="32">
        <f t="shared" si="59"/>
        <v>0.44545454545454544</v>
      </c>
      <c r="W767" s="55" t="s">
        <v>159</v>
      </c>
      <c r="X767" s="117" t="s">
        <v>1596</v>
      </c>
      <c r="Y767" s="27" t="s">
        <v>153</v>
      </c>
      <c r="Z767" s="27" t="s">
        <v>1546</v>
      </c>
      <c r="AA767" s="49" t="s">
        <v>1547</v>
      </c>
      <c r="AB767" s="50" t="s">
        <v>1548</v>
      </c>
      <c r="AC767" s="51"/>
      <c r="AD767" s="51"/>
    </row>
    <row r="768" spans="1:30" x14ac:dyDescent="0.2">
      <c r="A768" s="58" t="s">
        <v>1564</v>
      </c>
      <c r="B768" s="20">
        <v>44864</v>
      </c>
      <c r="C768" s="21"/>
      <c r="D768" s="71" t="s">
        <v>1597</v>
      </c>
      <c r="E768" s="72" t="s">
        <v>186</v>
      </c>
      <c r="F768" s="23"/>
      <c r="G768" s="56">
        <v>4</v>
      </c>
      <c r="H768" s="52">
        <v>2</v>
      </c>
      <c r="I768" s="52">
        <v>6</v>
      </c>
      <c r="J768" s="25">
        <v>0.375</v>
      </c>
      <c r="K768" s="25">
        <v>0.54166666666666663</v>
      </c>
      <c r="L768" s="26"/>
      <c r="M768" s="29"/>
      <c r="N768" s="29"/>
      <c r="O768" s="29" t="s">
        <v>157</v>
      </c>
      <c r="P768" s="29" t="s">
        <v>151</v>
      </c>
      <c r="Q768" s="30" t="s">
        <v>187</v>
      </c>
      <c r="R768" s="73"/>
      <c r="S768" s="31">
        <v>350</v>
      </c>
      <c r="T768" s="31">
        <v>599</v>
      </c>
      <c r="U768" s="32">
        <f t="shared" si="58"/>
        <v>0.41569282136894825</v>
      </c>
      <c r="V768" s="32">
        <f t="shared" si="59"/>
        <v>0.71142857142857141</v>
      </c>
      <c r="W768" s="55" t="s">
        <v>188</v>
      </c>
      <c r="X768" s="117" t="s">
        <v>189</v>
      </c>
      <c r="Y768" s="27" t="s">
        <v>153</v>
      </c>
      <c r="Z768" s="27" t="s">
        <v>1546</v>
      </c>
      <c r="AA768" s="49" t="s">
        <v>1547</v>
      </c>
      <c r="AB768" s="50" t="s">
        <v>1548</v>
      </c>
      <c r="AC768" s="51"/>
      <c r="AD768" s="51"/>
    </row>
    <row r="769" spans="1:30" x14ac:dyDescent="0.2">
      <c r="A769" s="58" t="s">
        <v>1564</v>
      </c>
      <c r="B769" s="20">
        <v>44864</v>
      </c>
      <c r="C769" s="21"/>
      <c r="D769" s="71" t="s">
        <v>1598</v>
      </c>
      <c r="E769" s="72" t="s">
        <v>191</v>
      </c>
      <c r="F769" s="23"/>
      <c r="G769" s="56">
        <v>8</v>
      </c>
      <c r="H769" s="52">
        <v>2</v>
      </c>
      <c r="I769" s="52">
        <v>6</v>
      </c>
      <c r="J769" s="25">
        <v>0.375</v>
      </c>
      <c r="K769" s="25">
        <v>0.70833333333333337</v>
      </c>
      <c r="L769" s="26"/>
      <c r="M769" s="29"/>
      <c r="N769" s="29"/>
      <c r="O769" s="29" t="s">
        <v>157</v>
      </c>
      <c r="P769" s="29" t="s">
        <v>151</v>
      </c>
      <c r="Q769" s="30" t="s">
        <v>187</v>
      </c>
      <c r="R769" s="73"/>
      <c r="S769" s="31">
        <v>450</v>
      </c>
      <c r="T769" s="31">
        <v>699</v>
      </c>
      <c r="U769" s="32">
        <f t="shared" si="58"/>
        <v>0.35622317596566522</v>
      </c>
      <c r="V769" s="32">
        <f t="shared" si="59"/>
        <v>0.55333333333333334</v>
      </c>
      <c r="W769" s="55" t="s">
        <v>188</v>
      </c>
      <c r="X769" s="117" t="s">
        <v>192</v>
      </c>
      <c r="Y769" s="27" t="s">
        <v>153</v>
      </c>
      <c r="Z769" s="27" t="s">
        <v>1546</v>
      </c>
      <c r="AA769" s="49" t="s">
        <v>1547</v>
      </c>
      <c r="AB769" s="50" t="s">
        <v>1548</v>
      </c>
      <c r="AC769" s="51"/>
      <c r="AD769" s="51"/>
    </row>
    <row r="770" spans="1:30" ht="17.25" x14ac:dyDescent="0.2">
      <c r="A770" s="58" t="s">
        <v>1564</v>
      </c>
      <c r="B770" s="20">
        <v>44865</v>
      </c>
      <c r="C770" s="21">
        <v>44865</v>
      </c>
      <c r="D770" s="71"/>
      <c r="E770" s="28" t="s">
        <v>1599</v>
      </c>
      <c r="F770" s="23" t="s">
        <v>80</v>
      </c>
      <c r="G770" s="56"/>
      <c r="H770" s="52"/>
      <c r="I770" s="52"/>
      <c r="J770" s="25"/>
      <c r="K770" s="25"/>
      <c r="L770" s="26" t="s">
        <v>194</v>
      </c>
      <c r="M770" s="29" t="s">
        <v>194</v>
      </c>
      <c r="N770" s="29"/>
      <c r="O770" s="29"/>
      <c r="P770" s="29"/>
      <c r="Q770" s="30"/>
      <c r="R770" s="73"/>
      <c r="S770" s="31"/>
      <c r="T770" s="31"/>
      <c r="U770" s="32"/>
      <c r="V770" s="32"/>
      <c r="W770" s="55" t="s">
        <v>195</v>
      </c>
      <c r="X770" s="55"/>
      <c r="Y770" s="27"/>
      <c r="Z770" s="27"/>
      <c r="AA770" s="49"/>
      <c r="AB770" s="50"/>
      <c r="AC770" s="51"/>
      <c r="AD770" s="51"/>
    </row>
    <row r="771" spans="1:30" ht="17.25" x14ac:dyDescent="0.2">
      <c r="A771" s="58" t="s">
        <v>1564</v>
      </c>
      <c r="B771" s="20">
        <v>44866</v>
      </c>
      <c r="C771" s="21">
        <v>44866</v>
      </c>
      <c r="D771" s="71"/>
      <c r="E771" s="28" t="s">
        <v>1600</v>
      </c>
      <c r="F771" s="23" t="s">
        <v>39</v>
      </c>
      <c r="G771" s="56"/>
      <c r="H771" s="52"/>
      <c r="I771" s="52"/>
      <c r="J771" s="25"/>
      <c r="K771" s="25"/>
      <c r="L771" s="26">
        <v>0.29166666666666669</v>
      </c>
      <c r="M771" s="29">
        <v>0.4993055555555555</v>
      </c>
      <c r="N771" s="29"/>
      <c r="O771" s="29"/>
      <c r="P771" s="29"/>
      <c r="Q771" s="30"/>
      <c r="R771" s="73"/>
      <c r="S771" s="31"/>
      <c r="T771" s="31"/>
      <c r="U771" s="32"/>
      <c r="V771" s="32"/>
      <c r="W771" s="55" t="s">
        <v>48</v>
      </c>
      <c r="X771" s="55"/>
      <c r="Y771" s="27" t="s">
        <v>29</v>
      </c>
      <c r="Z771" s="27" t="s">
        <v>1601</v>
      </c>
      <c r="AA771" s="49" t="s">
        <v>1602</v>
      </c>
      <c r="AB771" s="50" t="s">
        <v>1603</v>
      </c>
      <c r="AC771" s="50" t="s">
        <v>1604</v>
      </c>
      <c r="AD771" s="51" t="s">
        <v>1605</v>
      </c>
    </row>
    <row r="772" spans="1:30" x14ac:dyDescent="0.2">
      <c r="A772" s="58" t="s">
        <v>1564</v>
      </c>
      <c r="B772" s="20">
        <v>44866</v>
      </c>
      <c r="C772" s="21"/>
      <c r="D772" s="71" t="s">
        <v>1606</v>
      </c>
      <c r="E772" s="72" t="s">
        <v>1607</v>
      </c>
      <c r="F772" s="23"/>
      <c r="G772" s="56">
        <v>3.5</v>
      </c>
      <c r="H772" s="52">
        <v>15</v>
      </c>
      <c r="I772" s="52">
        <v>32</v>
      </c>
      <c r="J772" s="25"/>
      <c r="K772" s="25"/>
      <c r="L772" s="26"/>
      <c r="M772" s="29"/>
      <c r="N772" s="29"/>
      <c r="O772" s="29" t="s">
        <v>136</v>
      </c>
      <c r="P772" s="29" t="s">
        <v>180</v>
      </c>
      <c r="Q772" s="30" t="s">
        <v>1608</v>
      </c>
      <c r="R772" s="73"/>
      <c r="S772" s="31">
        <v>78</v>
      </c>
      <c r="T772" s="31">
        <v>119</v>
      </c>
      <c r="U772" s="32">
        <f t="shared" ref="U772:U778" si="60">((T772-S772)/T772)</f>
        <v>0.34453781512605042</v>
      </c>
      <c r="V772" s="32">
        <f t="shared" ref="V772:V778" si="61">((T772-S772)/S772)</f>
        <v>0.52564102564102566</v>
      </c>
      <c r="W772" s="55" t="s">
        <v>159</v>
      </c>
      <c r="X772" s="117" t="s">
        <v>1609</v>
      </c>
      <c r="Y772" s="27" t="s">
        <v>153</v>
      </c>
      <c r="Z772" s="27" t="s">
        <v>1601</v>
      </c>
      <c r="AA772" s="49" t="s">
        <v>1602</v>
      </c>
      <c r="AB772" s="50" t="s">
        <v>1603</v>
      </c>
      <c r="AC772" s="50" t="s">
        <v>1604</v>
      </c>
      <c r="AD772" s="51" t="s">
        <v>1605</v>
      </c>
    </row>
    <row r="773" spans="1:30" x14ac:dyDescent="0.2">
      <c r="A773" s="58" t="s">
        <v>1564</v>
      </c>
      <c r="B773" s="20">
        <v>44866</v>
      </c>
      <c r="C773" s="21"/>
      <c r="D773" s="71" t="s">
        <v>1610</v>
      </c>
      <c r="E773" s="72" t="s">
        <v>1611</v>
      </c>
      <c r="F773" s="23"/>
      <c r="G773" s="56">
        <v>4.5</v>
      </c>
      <c r="H773" s="52">
        <v>2</v>
      </c>
      <c r="I773" s="52">
        <v>14</v>
      </c>
      <c r="J773" s="25"/>
      <c r="K773" s="25"/>
      <c r="L773" s="26"/>
      <c r="M773" s="29"/>
      <c r="N773" s="29"/>
      <c r="O773" s="29" t="s">
        <v>57</v>
      </c>
      <c r="P773" s="29" t="s">
        <v>158</v>
      </c>
      <c r="Q773" s="30" t="s">
        <v>68</v>
      </c>
      <c r="R773" s="73"/>
      <c r="S773" s="31">
        <v>154.5</v>
      </c>
      <c r="T773" s="31">
        <v>229</v>
      </c>
      <c r="U773" s="32">
        <f t="shared" si="60"/>
        <v>0.32532751091703055</v>
      </c>
      <c r="V773" s="32">
        <f t="shared" si="61"/>
        <v>0.48220064724919093</v>
      </c>
      <c r="W773" s="55" t="s">
        <v>159</v>
      </c>
      <c r="X773" s="117" t="s">
        <v>1612</v>
      </c>
      <c r="Y773" s="27" t="s">
        <v>153</v>
      </c>
      <c r="Z773" s="27" t="s">
        <v>1601</v>
      </c>
      <c r="AA773" s="49" t="s">
        <v>1602</v>
      </c>
      <c r="AB773" s="50" t="s">
        <v>1603</v>
      </c>
      <c r="AC773" s="50" t="s">
        <v>1604</v>
      </c>
      <c r="AD773" s="51" t="s">
        <v>1605</v>
      </c>
    </row>
    <row r="774" spans="1:30" x14ac:dyDescent="0.2">
      <c r="A774" s="58" t="s">
        <v>1564</v>
      </c>
      <c r="B774" s="20">
        <v>44866</v>
      </c>
      <c r="C774" s="21"/>
      <c r="D774" s="71" t="s">
        <v>1613</v>
      </c>
      <c r="E774" s="72" t="s">
        <v>1614</v>
      </c>
      <c r="F774" s="23"/>
      <c r="G774" s="56">
        <v>3.5</v>
      </c>
      <c r="H774" s="52">
        <v>2</v>
      </c>
      <c r="I774" s="52">
        <v>96</v>
      </c>
      <c r="J774" s="25"/>
      <c r="K774" s="25"/>
      <c r="L774" s="26"/>
      <c r="M774" s="29"/>
      <c r="N774" s="29"/>
      <c r="O774" s="29" t="s">
        <v>136</v>
      </c>
      <c r="P774" s="29" t="s">
        <v>158</v>
      </c>
      <c r="Q774" s="30" t="s">
        <v>68</v>
      </c>
      <c r="R774" s="73"/>
      <c r="S774" s="31">
        <v>129.25</v>
      </c>
      <c r="T774" s="31">
        <v>189</v>
      </c>
      <c r="U774" s="32">
        <f t="shared" si="60"/>
        <v>0.31613756613756616</v>
      </c>
      <c r="V774" s="32">
        <f t="shared" si="61"/>
        <v>0.46228239845261121</v>
      </c>
      <c r="W774" s="55" t="s">
        <v>159</v>
      </c>
      <c r="X774" s="117" t="s">
        <v>1615</v>
      </c>
      <c r="Y774" s="27" t="s">
        <v>153</v>
      </c>
      <c r="Z774" s="27" t="s">
        <v>1601</v>
      </c>
      <c r="AA774" s="49" t="s">
        <v>1602</v>
      </c>
      <c r="AB774" s="50" t="s">
        <v>1603</v>
      </c>
      <c r="AC774" s="50" t="s">
        <v>1604</v>
      </c>
      <c r="AD774" s="51" t="s">
        <v>1605</v>
      </c>
    </row>
    <row r="775" spans="1:30" x14ac:dyDescent="0.2">
      <c r="A775" s="58" t="s">
        <v>1564</v>
      </c>
      <c r="B775" s="20">
        <v>44866</v>
      </c>
      <c r="C775" s="21"/>
      <c r="D775" s="71" t="s">
        <v>1616</v>
      </c>
      <c r="E775" s="72" t="s">
        <v>1617</v>
      </c>
      <c r="F775" s="23"/>
      <c r="G775" s="56">
        <v>5.8</v>
      </c>
      <c r="H775" s="52">
        <v>2</v>
      </c>
      <c r="I775" s="52">
        <v>14</v>
      </c>
      <c r="J775" s="25"/>
      <c r="K775" s="25"/>
      <c r="L775" s="26"/>
      <c r="M775" s="29"/>
      <c r="N775" s="29"/>
      <c r="O775" s="29" t="s">
        <v>57</v>
      </c>
      <c r="P775" s="29" t="s">
        <v>180</v>
      </c>
      <c r="Q775" s="30" t="s">
        <v>68</v>
      </c>
      <c r="R775" s="73"/>
      <c r="S775" s="31">
        <v>158</v>
      </c>
      <c r="T775" s="31">
        <v>229</v>
      </c>
      <c r="U775" s="32">
        <f t="shared" si="60"/>
        <v>0.31004366812227074</v>
      </c>
      <c r="V775" s="32">
        <f t="shared" si="61"/>
        <v>0.44936708860759494</v>
      </c>
      <c r="W775" s="55" t="s">
        <v>159</v>
      </c>
      <c r="X775" s="117" t="s">
        <v>1618</v>
      </c>
      <c r="Y775" s="27" t="s">
        <v>153</v>
      </c>
      <c r="Z775" s="27" t="s">
        <v>1601</v>
      </c>
      <c r="AA775" s="49" t="s">
        <v>1602</v>
      </c>
      <c r="AB775" s="50" t="s">
        <v>1603</v>
      </c>
      <c r="AC775" s="50" t="s">
        <v>1604</v>
      </c>
      <c r="AD775" s="51" t="s">
        <v>1605</v>
      </c>
    </row>
    <row r="776" spans="1:30" x14ac:dyDescent="0.2">
      <c r="A776" s="58" t="s">
        <v>1564</v>
      </c>
      <c r="B776" s="20">
        <v>44866</v>
      </c>
      <c r="C776" s="21"/>
      <c r="D776" s="71" t="s">
        <v>1619</v>
      </c>
      <c r="E776" s="72" t="s">
        <v>1620</v>
      </c>
      <c r="F776" s="23"/>
      <c r="G776" s="56">
        <v>5.5</v>
      </c>
      <c r="H776" s="52">
        <v>2</v>
      </c>
      <c r="I776" s="52">
        <v>12</v>
      </c>
      <c r="J776" s="25"/>
      <c r="K776" s="25"/>
      <c r="L776" s="26"/>
      <c r="M776" s="29"/>
      <c r="N776" s="29"/>
      <c r="O776" s="29" t="s">
        <v>57</v>
      </c>
      <c r="P776" s="29" t="s">
        <v>151</v>
      </c>
      <c r="Q776" s="30" t="s">
        <v>167</v>
      </c>
      <c r="R776" s="73"/>
      <c r="S776" s="31">
        <v>268</v>
      </c>
      <c r="T776" s="31">
        <v>389</v>
      </c>
      <c r="U776" s="32">
        <f t="shared" si="60"/>
        <v>0.3110539845758355</v>
      </c>
      <c r="V776" s="32">
        <f t="shared" si="61"/>
        <v>0.45149253731343286</v>
      </c>
      <c r="W776" s="55" t="s">
        <v>159</v>
      </c>
      <c r="X776" s="117" t="s">
        <v>1621</v>
      </c>
      <c r="Y776" s="27" t="s">
        <v>153</v>
      </c>
      <c r="Z776" s="27" t="s">
        <v>1601</v>
      </c>
      <c r="AA776" s="49" t="s">
        <v>1602</v>
      </c>
      <c r="AB776" s="50" t="s">
        <v>1603</v>
      </c>
      <c r="AC776" s="50" t="s">
        <v>1604</v>
      </c>
      <c r="AD776" s="51" t="s">
        <v>1605</v>
      </c>
    </row>
    <row r="777" spans="1:30" x14ac:dyDescent="0.2">
      <c r="A777" s="58" t="s">
        <v>1564</v>
      </c>
      <c r="B777" s="20">
        <v>44866</v>
      </c>
      <c r="C777" s="21"/>
      <c r="D777" s="71" t="s">
        <v>1622</v>
      </c>
      <c r="E777" s="72" t="s">
        <v>186</v>
      </c>
      <c r="F777" s="23"/>
      <c r="G777" s="56">
        <v>4</v>
      </c>
      <c r="H777" s="52">
        <v>2</v>
      </c>
      <c r="I777" s="52">
        <v>6</v>
      </c>
      <c r="J777" s="25">
        <v>0.375</v>
      </c>
      <c r="K777" s="25">
        <v>0.54166666666666663</v>
      </c>
      <c r="L777" s="26"/>
      <c r="M777" s="29"/>
      <c r="N777" s="29"/>
      <c r="O777" s="29" t="s">
        <v>157</v>
      </c>
      <c r="P777" s="29" t="s">
        <v>151</v>
      </c>
      <c r="Q777" s="30" t="s">
        <v>187</v>
      </c>
      <c r="R777" s="73"/>
      <c r="S777" s="31">
        <v>169</v>
      </c>
      <c r="T777" s="31">
        <v>299</v>
      </c>
      <c r="U777" s="32">
        <f t="shared" si="60"/>
        <v>0.43478260869565216</v>
      </c>
      <c r="V777" s="32">
        <f t="shared" si="61"/>
        <v>0.76923076923076927</v>
      </c>
      <c r="W777" s="55" t="s">
        <v>188</v>
      </c>
      <c r="X777" s="117" t="s">
        <v>189</v>
      </c>
      <c r="Y777" s="27" t="s">
        <v>153</v>
      </c>
      <c r="Z777" s="27" t="s">
        <v>1601</v>
      </c>
      <c r="AA777" s="49" t="s">
        <v>1602</v>
      </c>
      <c r="AB777" s="50" t="s">
        <v>1603</v>
      </c>
      <c r="AC777" s="50" t="s">
        <v>1604</v>
      </c>
      <c r="AD777" s="51" t="s">
        <v>1605</v>
      </c>
    </row>
    <row r="778" spans="1:30" x14ac:dyDescent="0.2">
      <c r="A778" s="58" t="s">
        <v>1564</v>
      </c>
      <c r="B778" s="20">
        <v>44866</v>
      </c>
      <c r="C778" s="21"/>
      <c r="D778" s="71" t="s">
        <v>1623</v>
      </c>
      <c r="E778" s="72" t="s">
        <v>191</v>
      </c>
      <c r="F778" s="23"/>
      <c r="G778" s="56">
        <v>8</v>
      </c>
      <c r="H778" s="52">
        <v>2</v>
      </c>
      <c r="I778" s="52">
        <v>6</v>
      </c>
      <c r="J778" s="25">
        <v>0.375</v>
      </c>
      <c r="K778" s="25">
        <v>0.70833333333333337</v>
      </c>
      <c r="L778" s="26"/>
      <c r="M778" s="29"/>
      <c r="N778" s="29"/>
      <c r="O778" s="29" t="s">
        <v>157</v>
      </c>
      <c r="P778" s="29" t="s">
        <v>151</v>
      </c>
      <c r="Q778" s="30" t="s">
        <v>187</v>
      </c>
      <c r="R778" s="73"/>
      <c r="S778" s="31">
        <v>232</v>
      </c>
      <c r="T778" s="31">
        <v>399</v>
      </c>
      <c r="U778" s="32">
        <f t="shared" si="60"/>
        <v>0.41854636591478694</v>
      </c>
      <c r="V778" s="32">
        <f t="shared" si="61"/>
        <v>0.71982758620689657</v>
      </c>
      <c r="W778" s="55" t="s">
        <v>188</v>
      </c>
      <c r="X778" s="117" t="s">
        <v>192</v>
      </c>
      <c r="Y778" s="27" t="s">
        <v>153</v>
      </c>
      <c r="Z778" s="27" t="s">
        <v>1601</v>
      </c>
      <c r="AA778" s="49" t="s">
        <v>1602</v>
      </c>
      <c r="AB778" s="50" t="s">
        <v>1603</v>
      </c>
      <c r="AC778" s="50" t="s">
        <v>1604</v>
      </c>
      <c r="AD778" s="51" t="s">
        <v>1605</v>
      </c>
    </row>
    <row r="779" spans="1:30" ht="17.25" x14ac:dyDescent="0.2">
      <c r="A779" s="58" t="s">
        <v>1564</v>
      </c>
      <c r="B779" s="20">
        <v>44867</v>
      </c>
      <c r="C779" s="21">
        <v>44867</v>
      </c>
      <c r="D779" s="71"/>
      <c r="E779" s="28" t="s">
        <v>1624</v>
      </c>
      <c r="F779" s="23" t="s">
        <v>33</v>
      </c>
      <c r="G779" s="56"/>
      <c r="H779" s="52"/>
      <c r="I779" s="52"/>
      <c r="J779" s="25"/>
      <c r="K779" s="25"/>
      <c r="L779" s="26">
        <v>0.29166666666666669</v>
      </c>
      <c r="M779" s="29">
        <v>0.95833333333333337</v>
      </c>
      <c r="N779" s="29"/>
      <c r="O779" s="29"/>
      <c r="P779" s="29"/>
      <c r="Q779" s="30"/>
      <c r="R779" s="73"/>
      <c r="S779" s="31"/>
      <c r="T779" s="31"/>
      <c r="U779" s="32"/>
      <c r="V779" s="32"/>
      <c r="W779" s="55" t="s">
        <v>48</v>
      </c>
      <c r="X779" s="55"/>
      <c r="Y779" s="27" t="s">
        <v>29</v>
      </c>
      <c r="Z779" s="27" t="s">
        <v>1601</v>
      </c>
      <c r="AA779" s="49" t="s">
        <v>1602</v>
      </c>
      <c r="AB779" s="50" t="s">
        <v>1603</v>
      </c>
      <c r="AC779" s="50" t="s">
        <v>1604</v>
      </c>
      <c r="AD779" s="51" t="s">
        <v>1605</v>
      </c>
    </row>
    <row r="780" spans="1:30" x14ac:dyDescent="0.2">
      <c r="A780" s="58" t="s">
        <v>1564</v>
      </c>
      <c r="B780" s="20">
        <v>44867</v>
      </c>
      <c r="C780" s="21"/>
      <c r="D780" s="71" t="s">
        <v>1625</v>
      </c>
      <c r="E780" s="72" t="s">
        <v>1626</v>
      </c>
      <c r="F780" s="23"/>
      <c r="G780" s="56">
        <v>4.8</v>
      </c>
      <c r="H780" s="52">
        <v>2</v>
      </c>
      <c r="I780" s="52">
        <v>96</v>
      </c>
      <c r="J780" s="25"/>
      <c r="K780" s="25"/>
      <c r="L780" s="26"/>
      <c r="M780" s="29"/>
      <c r="N780" s="29"/>
      <c r="O780" s="29" t="s">
        <v>136</v>
      </c>
      <c r="P780" s="29" t="s">
        <v>151</v>
      </c>
      <c r="Q780" s="30" t="s">
        <v>68</v>
      </c>
      <c r="R780" s="73"/>
      <c r="S780" s="31">
        <v>129.5</v>
      </c>
      <c r="T780" s="31">
        <v>189</v>
      </c>
      <c r="U780" s="32">
        <f t="shared" ref="U780:U785" si="62">((T780-S780)/T780)</f>
        <v>0.31481481481481483</v>
      </c>
      <c r="V780" s="32">
        <f t="shared" ref="V780:V785" si="63">((T780-S780)/S780)</f>
        <v>0.45945945945945948</v>
      </c>
      <c r="W780" s="55" t="s">
        <v>159</v>
      </c>
      <c r="X780" s="117" t="s">
        <v>1627</v>
      </c>
      <c r="Y780" s="27" t="s">
        <v>153</v>
      </c>
      <c r="Z780" s="27" t="s">
        <v>1601</v>
      </c>
      <c r="AA780" s="49" t="s">
        <v>1602</v>
      </c>
      <c r="AB780" s="50" t="s">
        <v>1603</v>
      </c>
      <c r="AC780" s="50" t="s">
        <v>1604</v>
      </c>
      <c r="AD780" s="51" t="s">
        <v>1605</v>
      </c>
    </row>
    <row r="781" spans="1:30" x14ac:dyDescent="0.2">
      <c r="A781" s="58" t="s">
        <v>1564</v>
      </c>
      <c r="B781" s="20">
        <v>44867</v>
      </c>
      <c r="C781" s="21"/>
      <c r="D781" s="71" t="s">
        <v>1628</v>
      </c>
      <c r="E781" s="72" t="s">
        <v>1629</v>
      </c>
      <c r="F781" s="23"/>
      <c r="G781" s="56">
        <v>6.8</v>
      </c>
      <c r="H781" s="52">
        <v>2</v>
      </c>
      <c r="I781" s="52">
        <v>96</v>
      </c>
      <c r="J781" s="25"/>
      <c r="K781" s="25"/>
      <c r="L781" s="26"/>
      <c r="M781" s="29"/>
      <c r="N781" s="29"/>
      <c r="O781" s="29" t="s">
        <v>57</v>
      </c>
      <c r="P781" s="29" t="s">
        <v>180</v>
      </c>
      <c r="Q781" s="30" t="s">
        <v>68</v>
      </c>
      <c r="R781" s="73"/>
      <c r="S781" s="31">
        <v>130.75</v>
      </c>
      <c r="T781" s="31">
        <v>189</v>
      </c>
      <c r="U781" s="32">
        <f t="shared" si="62"/>
        <v>0.3082010582010582</v>
      </c>
      <c r="V781" s="32">
        <f t="shared" si="63"/>
        <v>0.44550669216061184</v>
      </c>
      <c r="W781" s="55" t="s">
        <v>159</v>
      </c>
      <c r="X781" s="117" t="s">
        <v>1630</v>
      </c>
      <c r="Y781" s="27" t="s">
        <v>153</v>
      </c>
      <c r="Z781" s="27" t="s">
        <v>1601</v>
      </c>
      <c r="AA781" s="49" t="s">
        <v>1602</v>
      </c>
      <c r="AB781" s="50" t="s">
        <v>1603</v>
      </c>
      <c r="AC781" s="50" t="s">
        <v>1604</v>
      </c>
      <c r="AD781" s="51" t="s">
        <v>1605</v>
      </c>
    </row>
    <row r="782" spans="1:30" x14ac:dyDescent="0.2">
      <c r="A782" s="58" t="s">
        <v>1564</v>
      </c>
      <c r="B782" s="20">
        <v>44867</v>
      </c>
      <c r="C782" s="21"/>
      <c r="D782" s="71" t="s">
        <v>1631</v>
      </c>
      <c r="E782" s="72" t="s">
        <v>1632</v>
      </c>
      <c r="F782" s="23"/>
      <c r="G782" s="56">
        <v>6.5</v>
      </c>
      <c r="H782" s="52">
        <v>2</v>
      </c>
      <c r="I782" s="52">
        <v>96</v>
      </c>
      <c r="J782" s="25"/>
      <c r="K782" s="25"/>
      <c r="L782" s="26"/>
      <c r="M782" s="29"/>
      <c r="N782" s="29"/>
      <c r="O782" s="29" t="s">
        <v>57</v>
      </c>
      <c r="P782" s="29" t="s">
        <v>151</v>
      </c>
      <c r="Q782" s="30" t="s">
        <v>68</v>
      </c>
      <c r="R782" s="73"/>
      <c r="S782" s="31">
        <v>125</v>
      </c>
      <c r="T782" s="31">
        <v>179</v>
      </c>
      <c r="U782" s="32">
        <f t="shared" si="62"/>
        <v>0.3016759776536313</v>
      </c>
      <c r="V782" s="32">
        <f t="shared" si="63"/>
        <v>0.432</v>
      </c>
      <c r="W782" s="55" t="s">
        <v>159</v>
      </c>
      <c r="X782" s="117" t="s">
        <v>1633</v>
      </c>
      <c r="Y782" s="27" t="s">
        <v>153</v>
      </c>
      <c r="Z782" s="27" t="s">
        <v>1601</v>
      </c>
      <c r="AA782" s="49" t="s">
        <v>1602</v>
      </c>
      <c r="AB782" s="50" t="s">
        <v>1603</v>
      </c>
      <c r="AC782" s="50" t="s">
        <v>1604</v>
      </c>
      <c r="AD782" s="51" t="s">
        <v>1605</v>
      </c>
    </row>
    <row r="783" spans="1:30" x14ac:dyDescent="0.2">
      <c r="A783" s="58" t="s">
        <v>1564</v>
      </c>
      <c r="B783" s="20">
        <v>44867</v>
      </c>
      <c r="C783" s="21"/>
      <c r="D783" s="71" t="s">
        <v>1634</v>
      </c>
      <c r="E783" s="72" t="s">
        <v>1635</v>
      </c>
      <c r="F783" s="23"/>
      <c r="G783" s="56">
        <v>3.2</v>
      </c>
      <c r="H783" s="52">
        <v>2</v>
      </c>
      <c r="I783" s="52">
        <v>96</v>
      </c>
      <c r="J783" s="25"/>
      <c r="K783" s="25"/>
      <c r="L783" s="26"/>
      <c r="M783" s="29"/>
      <c r="N783" s="29"/>
      <c r="O783" s="29" t="s">
        <v>136</v>
      </c>
      <c r="P783" s="29" t="s">
        <v>158</v>
      </c>
      <c r="Q783" s="30" t="s">
        <v>68</v>
      </c>
      <c r="R783" s="73"/>
      <c r="S783" s="31">
        <v>128.5</v>
      </c>
      <c r="T783" s="31">
        <v>189</v>
      </c>
      <c r="U783" s="32">
        <f t="shared" si="62"/>
        <v>0.32010582010582012</v>
      </c>
      <c r="V783" s="32">
        <f t="shared" si="63"/>
        <v>0.47081712062256809</v>
      </c>
      <c r="W783" s="55" t="s">
        <v>159</v>
      </c>
      <c r="X783" s="117" t="s">
        <v>1636</v>
      </c>
      <c r="Y783" s="27" t="s">
        <v>153</v>
      </c>
      <c r="Z783" s="27" t="s">
        <v>1601</v>
      </c>
      <c r="AA783" s="49" t="s">
        <v>1602</v>
      </c>
      <c r="AB783" s="50" t="s">
        <v>1603</v>
      </c>
      <c r="AC783" s="50" t="s">
        <v>1604</v>
      </c>
      <c r="AD783" s="51" t="s">
        <v>1605</v>
      </c>
    </row>
    <row r="784" spans="1:30" x14ac:dyDescent="0.2">
      <c r="A784" s="58" t="s">
        <v>1564</v>
      </c>
      <c r="B784" s="20">
        <v>44867</v>
      </c>
      <c r="C784" s="21"/>
      <c r="D784" s="71" t="s">
        <v>1637</v>
      </c>
      <c r="E784" s="72" t="s">
        <v>186</v>
      </c>
      <c r="F784" s="23"/>
      <c r="G784" s="56">
        <v>4</v>
      </c>
      <c r="H784" s="52">
        <v>2</v>
      </c>
      <c r="I784" s="52">
        <v>6</v>
      </c>
      <c r="J784" s="25">
        <v>0.375</v>
      </c>
      <c r="K784" s="25">
        <v>0.54166666666666663</v>
      </c>
      <c r="L784" s="26"/>
      <c r="M784" s="29"/>
      <c r="N784" s="29"/>
      <c r="O784" s="29" t="s">
        <v>157</v>
      </c>
      <c r="P784" s="29" t="s">
        <v>151</v>
      </c>
      <c r="Q784" s="30" t="s">
        <v>187</v>
      </c>
      <c r="R784" s="73"/>
      <c r="S784" s="31">
        <v>395</v>
      </c>
      <c r="T784" s="31">
        <v>699</v>
      </c>
      <c r="U784" s="32">
        <f t="shared" si="62"/>
        <v>0.43490701001430615</v>
      </c>
      <c r="V784" s="32">
        <f t="shared" si="63"/>
        <v>0.76962025316455696</v>
      </c>
      <c r="W784" s="55" t="s">
        <v>188</v>
      </c>
      <c r="X784" s="117" t="s">
        <v>189</v>
      </c>
      <c r="Y784" s="27" t="s">
        <v>153</v>
      </c>
      <c r="Z784" s="27" t="s">
        <v>1601</v>
      </c>
      <c r="AA784" s="49" t="s">
        <v>1602</v>
      </c>
      <c r="AB784" s="50" t="s">
        <v>1603</v>
      </c>
      <c r="AC784" s="50" t="s">
        <v>1604</v>
      </c>
      <c r="AD784" s="51" t="s">
        <v>1605</v>
      </c>
    </row>
    <row r="785" spans="1:30" x14ac:dyDescent="0.2">
      <c r="A785" s="58" t="s">
        <v>1564</v>
      </c>
      <c r="B785" s="20">
        <v>44867</v>
      </c>
      <c r="C785" s="21"/>
      <c r="D785" s="71" t="s">
        <v>1638</v>
      </c>
      <c r="E785" s="72" t="s">
        <v>191</v>
      </c>
      <c r="F785" s="23"/>
      <c r="G785" s="56">
        <v>8</v>
      </c>
      <c r="H785" s="52">
        <v>2</v>
      </c>
      <c r="I785" s="52">
        <v>6</v>
      </c>
      <c r="J785" s="25">
        <v>0.375</v>
      </c>
      <c r="K785" s="25">
        <v>0.70833333333333337</v>
      </c>
      <c r="L785" s="26"/>
      <c r="M785" s="29"/>
      <c r="N785" s="29"/>
      <c r="O785" s="29" t="s">
        <v>157</v>
      </c>
      <c r="P785" s="29" t="s">
        <v>151</v>
      </c>
      <c r="Q785" s="30" t="s">
        <v>187</v>
      </c>
      <c r="R785" s="73"/>
      <c r="S785" s="31">
        <v>521</v>
      </c>
      <c r="T785" s="31">
        <v>799</v>
      </c>
      <c r="U785" s="32">
        <f t="shared" si="62"/>
        <v>0.34793491864831039</v>
      </c>
      <c r="V785" s="32">
        <f t="shared" si="63"/>
        <v>0.53358925143953939</v>
      </c>
      <c r="W785" s="55" t="s">
        <v>188</v>
      </c>
      <c r="X785" s="117" t="s">
        <v>192</v>
      </c>
      <c r="Y785" s="27" t="s">
        <v>153</v>
      </c>
      <c r="Z785" s="27" t="s">
        <v>1601</v>
      </c>
      <c r="AA785" s="49" t="s">
        <v>1602</v>
      </c>
      <c r="AB785" s="50" t="s">
        <v>1603</v>
      </c>
      <c r="AC785" s="50" t="s">
        <v>1604</v>
      </c>
      <c r="AD785" s="51" t="s">
        <v>1605</v>
      </c>
    </row>
    <row r="786" spans="1:30" ht="17.25" x14ac:dyDescent="0.2">
      <c r="A786" s="58" t="s">
        <v>1564</v>
      </c>
      <c r="B786" s="20">
        <v>44868</v>
      </c>
      <c r="C786" s="21">
        <v>44868</v>
      </c>
      <c r="D786" s="71"/>
      <c r="E786" s="28" t="s">
        <v>1639</v>
      </c>
      <c r="F786" s="23" t="s">
        <v>39</v>
      </c>
      <c r="G786" s="56"/>
      <c r="H786" s="52"/>
      <c r="I786" s="52"/>
      <c r="J786" s="25"/>
      <c r="K786" s="25"/>
      <c r="L786" s="26">
        <v>0.375</v>
      </c>
      <c r="M786" s="29">
        <v>4.1666666666666664E-2</v>
      </c>
      <c r="N786" s="29"/>
      <c r="O786" s="29"/>
      <c r="P786" s="29"/>
      <c r="Q786" s="30"/>
      <c r="R786" s="73"/>
      <c r="S786" s="31"/>
      <c r="T786" s="31"/>
      <c r="U786" s="32"/>
      <c r="V786" s="32"/>
      <c r="W786" s="55" t="s">
        <v>48</v>
      </c>
      <c r="X786" s="55"/>
      <c r="Y786" s="27" t="s">
        <v>29</v>
      </c>
      <c r="Z786" s="27" t="s">
        <v>1601</v>
      </c>
      <c r="AA786" s="49" t="s">
        <v>1602</v>
      </c>
      <c r="AB786" s="50" t="s">
        <v>1603</v>
      </c>
      <c r="AC786" s="50" t="s">
        <v>1604</v>
      </c>
      <c r="AD786" s="51" t="s">
        <v>1605</v>
      </c>
    </row>
    <row r="787" spans="1:30" x14ac:dyDescent="0.2">
      <c r="A787" s="58" t="s">
        <v>1564</v>
      </c>
      <c r="B787" s="20">
        <v>44868</v>
      </c>
      <c r="C787" s="21"/>
      <c r="D787" s="71" t="s">
        <v>1640</v>
      </c>
      <c r="E787" s="72" t="s">
        <v>1641</v>
      </c>
      <c r="F787" s="23"/>
      <c r="G787" s="56">
        <v>4</v>
      </c>
      <c r="H787" s="52">
        <v>2</v>
      </c>
      <c r="I787" s="52">
        <v>36</v>
      </c>
      <c r="J787" s="25"/>
      <c r="K787" s="25"/>
      <c r="L787" s="26"/>
      <c r="M787" s="29"/>
      <c r="N787" s="29"/>
      <c r="O787" s="29" t="s">
        <v>136</v>
      </c>
      <c r="P787" s="29" t="s">
        <v>158</v>
      </c>
      <c r="Q787" s="30" t="s">
        <v>68</v>
      </c>
      <c r="R787" s="73"/>
      <c r="S787" s="31">
        <v>196</v>
      </c>
      <c r="T787" s="31">
        <v>279</v>
      </c>
      <c r="U787" s="32">
        <f t="shared" ref="U787:U792" si="64">((T787-S787)/T787)</f>
        <v>0.29749103942652327</v>
      </c>
      <c r="V787" s="32">
        <f t="shared" ref="V787:V792" si="65">((T787-S787)/S787)</f>
        <v>0.42346938775510207</v>
      </c>
      <c r="W787" s="55" t="s">
        <v>159</v>
      </c>
      <c r="X787" s="117" t="s">
        <v>1642</v>
      </c>
      <c r="Y787" s="27" t="s">
        <v>153</v>
      </c>
      <c r="Z787" s="27" t="s">
        <v>1601</v>
      </c>
      <c r="AA787" s="49" t="s">
        <v>1602</v>
      </c>
      <c r="AB787" s="50" t="s">
        <v>1603</v>
      </c>
      <c r="AC787" s="50" t="s">
        <v>1604</v>
      </c>
      <c r="AD787" s="51" t="s">
        <v>1605</v>
      </c>
    </row>
    <row r="788" spans="1:30" x14ac:dyDescent="0.2">
      <c r="A788" s="58" t="s">
        <v>1564</v>
      </c>
      <c r="B788" s="20">
        <v>44868</v>
      </c>
      <c r="C788" s="21"/>
      <c r="D788" s="71" t="s">
        <v>1643</v>
      </c>
      <c r="E788" s="72" t="s">
        <v>1644</v>
      </c>
      <c r="F788" s="23"/>
      <c r="G788" s="56">
        <v>3.2</v>
      </c>
      <c r="H788" s="52">
        <v>2</v>
      </c>
      <c r="I788" s="52">
        <v>96</v>
      </c>
      <c r="J788" s="25"/>
      <c r="K788" s="25"/>
      <c r="L788" s="26"/>
      <c r="M788" s="29"/>
      <c r="N788" s="29"/>
      <c r="O788" s="29" t="s">
        <v>136</v>
      </c>
      <c r="P788" s="29" t="s">
        <v>180</v>
      </c>
      <c r="Q788" s="30" t="s">
        <v>68</v>
      </c>
      <c r="R788" s="73"/>
      <c r="S788" s="31">
        <v>133.5</v>
      </c>
      <c r="T788" s="31">
        <v>199</v>
      </c>
      <c r="U788" s="32">
        <f t="shared" si="64"/>
        <v>0.32914572864321606</v>
      </c>
      <c r="V788" s="32">
        <f t="shared" si="65"/>
        <v>0.49063670411985016</v>
      </c>
      <c r="W788" s="55" t="s">
        <v>159</v>
      </c>
      <c r="X788" s="117" t="s">
        <v>1645</v>
      </c>
      <c r="Y788" s="27" t="s">
        <v>153</v>
      </c>
      <c r="Z788" s="27" t="s">
        <v>1601</v>
      </c>
      <c r="AA788" s="49" t="s">
        <v>1602</v>
      </c>
      <c r="AB788" s="50" t="s">
        <v>1603</v>
      </c>
      <c r="AC788" s="50" t="s">
        <v>1604</v>
      </c>
      <c r="AD788" s="51" t="s">
        <v>1605</v>
      </c>
    </row>
    <row r="789" spans="1:30" x14ac:dyDescent="0.2">
      <c r="A789" s="58" t="s">
        <v>1564</v>
      </c>
      <c r="B789" s="20">
        <v>44868</v>
      </c>
      <c r="C789" s="21"/>
      <c r="D789" s="71" t="s">
        <v>1646</v>
      </c>
      <c r="E789" s="72" t="s">
        <v>1647</v>
      </c>
      <c r="F789" s="23"/>
      <c r="G789" s="56">
        <v>7.2</v>
      </c>
      <c r="H789" s="52">
        <v>8</v>
      </c>
      <c r="I789" s="52">
        <v>24</v>
      </c>
      <c r="J789" s="25"/>
      <c r="K789" s="25"/>
      <c r="L789" s="26"/>
      <c r="M789" s="29"/>
      <c r="N789" s="29"/>
      <c r="O789" s="29" t="s">
        <v>57</v>
      </c>
      <c r="P789" s="29" t="s">
        <v>151</v>
      </c>
      <c r="Q789" s="30" t="s">
        <v>279</v>
      </c>
      <c r="R789" s="73"/>
      <c r="S789" s="31">
        <v>346</v>
      </c>
      <c r="T789" s="31">
        <v>499</v>
      </c>
      <c r="U789" s="32">
        <f t="shared" si="64"/>
        <v>0.30661322645290578</v>
      </c>
      <c r="V789" s="32">
        <f t="shared" si="65"/>
        <v>0.44219653179190749</v>
      </c>
      <c r="W789" s="55" t="s">
        <v>159</v>
      </c>
      <c r="X789" s="117" t="s">
        <v>1648</v>
      </c>
      <c r="Y789" s="27" t="s">
        <v>153</v>
      </c>
      <c r="Z789" s="27" t="s">
        <v>1601</v>
      </c>
      <c r="AA789" s="49" t="s">
        <v>1602</v>
      </c>
      <c r="AB789" s="50" t="s">
        <v>1603</v>
      </c>
      <c r="AC789" s="50" t="s">
        <v>1604</v>
      </c>
      <c r="AD789" s="51" t="s">
        <v>1605</v>
      </c>
    </row>
    <row r="790" spans="1:30" x14ac:dyDescent="0.2">
      <c r="A790" s="58" t="s">
        <v>1564</v>
      </c>
      <c r="B790" s="20">
        <v>44868</v>
      </c>
      <c r="C790" s="21"/>
      <c r="D790" s="71" t="s">
        <v>1649</v>
      </c>
      <c r="E790" s="72" t="s">
        <v>1650</v>
      </c>
      <c r="F790" s="23"/>
      <c r="G790" s="56">
        <v>7</v>
      </c>
      <c r="H790" s="52">
        <v>2</v>
      </c>
      <c r="I790" s="52">
        <v>16</v>
      </c>
      <c r="J790" s="25"/>
      <c r="K790" s="25"/>
      <c r="L790" s="26"/>
      <c r="M790" s="29"/>
      <c r="N790" s="29"/>
      <c r="O790" s="29" t="s">
        <v>57</v>
      </c>
      <c r="P790" s="29" t="s">
        <v>151</v>
      </c>
      <c r="Q790" s="30" t="s">
        <v>68</v>
      </c>
      <c r="R790" s="73"/>
      <c r="S790" s="31">
        <v>280</v>
      </c>
      <c r="T790" s="31">
        <v>399</v>
      </c>
      <c r="U790" s="32">
        <f t="shared" si="64"/>
        <v>0.2982456140350877</v>
      </c>
      <c r="V790" s="32">
        <f t="shared" si="65"/>
        <v>0.42499999999999999</v>
      </c>
      <c r="W790" s="55" t="s">
        <v>159</v>
      </c>
      <c r="X790" s="117" t="s">
        <v>1651</v>
      </c>
      <c r="Y790" s="27" t="s">
        <v>153</v>
      </c>
      <c r="Z790" s="27" t="s">
        <v>1601</v>
      </c>
      <c r="AA790" s="49" t="s">
        <v>1602</v>
      </c>
      <c r="AB790" s="50" t="s">
        <v>1603</v>
      </c>
      <c r="AC790" s="50" t="s">
        <v>1604</v>
      </c>
      <c r="AD790" s="51" t="s">
        <v>1605</v>
      </c>
    </row>
    <row r="791" spans="1:30" x14ac:dyDescent="0.2">
      <c r="A791" s="58" t="s">
        <v>1564</v>
      </c>
      <c r="B791" s="20">
        <v>44868</v>
      </c>
      <c r="C791" s="21"/>
      <c r="D791" s="71" t="s">
        <v>1652</v>
      </c>
      <c r="E791" s="72" t="s">
        <v>186</v>
      </c>
      <c r="F791" s="23"/>
      <c r="G791" s="56">
        <v>4</v>
      </c>
      <c r="H791" s="52">
        <v>2</v>
      </c>
      <c r="I791" s="52">
        <v>6</v>
      </c>
      <c r="J791" s="25">
        <v>0.375</v>
      </c>
      <c r="K791" s="25">
        <v>0.54166666666666663</v>
      </c>
      <c r="L791" s="26"/>
      <c r="M791" s="29"/>
      <c r="N791" s="29"/>
      <c r="O791" s="29" t="s">
        <v>157</v>
      </c>
      <c r="P791" s="29" t="s">
        <v>151</v>
      </c>
      <c r="Q791" s="30" t="s">
        <v>187</v>
      </c>
      <c r="R791" s="73"/>
      <c r="S791" s="31">
        <v>394</v>
      </c>
      <c r="T791" s="31">
        <v>699</v>
      </c>
      <c r="U791" s="32">
        <f t="shared" si="64"/>
        <v>0.4363376251788269</v>
      </c>
      <c r="V791" s="32">
        <f t="shared" si="65"/>
        <v>0.7741116751269036</v>
      </c>
      <c r="W791" s="55" t="s">
        <v>188</v>
      </c>
      <c r="X791" s="117" t="s">
        <v>189</v>
      </c>
      <c r="Y791" s="27" t="s">
        <v>153</v>
      </c>
      <c r="Z791" s="27" t="s">
        <v>1601</v>
      </c>
      <c r="AA791" s="49" t="s">
        <v>1602</v>
      </c>
      <c r="AB791" s="50" t="s">
        <v>1603</v>
      </c>
      <c r="AC791" s="50" t="s">
        <v>1604</v>
      </c>
      <c r="AD791" s="51" t="s">
        <v>1605</v>
      </c>
    </row>
    <row r="792" spans="1:30" x14ac:dyDescent="0.2">
      <c r="A792" s="58" t="s">
        <v>1564</v>
      </c>
      <c r="B792" s="20">
        <v>44868</v>
      </c>
      <c r="C792" s="21"/>
      <c r="D792" s="71" t="s">
        <v>1653</v>
      </c>
      <c r="E792" s="72" t="s">
        <v>191</v>
      </c>
      <c r="F792" s="23"/>
      <c r="G792" s="56">
        <v>8</v>
      </c>
      <c r="H792" s="52">
        <v>2</v>
      </c>
      <c r="I792" s="52">
        <v>6</v>
      </c>
      <c r="J792" s="25">
        <v>0.375</v>
      </c>
      <c r="K792" s="25">
        <v>0.70833333333333337</v>
      </c>
      <c r="L792" s="26"/>
      <c r="M792" s="29"/>
      <c r="N792" s="29"/>
      <c r="O792" s="29" t="s">
        <v>157</v>
      </c>
      <c r="P792" s="29" t="s">
        <v>151</v>
      </c>
      <c r="Q792" s="30" t="s">
        <v>187</v>
      </c>
      <c r="R792" s="73"/>
      <c r="S792" s="31">
        <v>562</v>
      </c>
      <c r="T792" s="31">
        <v>899</v>
      </c>
      <c r="U792" s="32">
        <f t="shared" si="64"/>
        <v>0.37486095661846497</v>
      </c>
      <c r="V792" s="32">
        <f t="shared" si="65"/>
        <v>0.59964412811387902</v>
      </c>
      <c r="W792" s="55" t="s">
        <v>188</v>
      </c>
      <c r="X792" s="117" t="s">
        <v>192</v>
      </c>
      <c r="Y792" s="27" t="s">
        <v>153</v>
      </c>
      <c r="Z792" s="27" t="s">
        <v>1601</v>
      </c>
      <c r="AA792" s="49" t="s">
        <v>1602</v>
      </c>
      <c r="AB792" s="50" t="s">
        <v>1603</v>
      </c>
      <c r="AC792" s="50" t="s">
        <v>1604</v>
      </c>
      <c r="AD792" s="51" t="s">
        <v>1605</v>
      </c>
    </row>
    <row r="793" spans="1:30" ht="17.25" x14ac:dyDescent="0.2">
      <c r="A793" s="58" t="s">
        <v>1564</v>
      </c>
      <c r="B793" s="20">
        <v>44869</v>
      </c>
      <c r="C793" s="21">
        <v>44869</v>
      </c>
      <c r="D793" s="71"/>
      <c r="E793" s="28" t="s">
        <v>1599</v>
      </c>
      <c r="F793" s="23" t="s">
        <v>80</v>
      </c>
      <c r="G793" s="56"/>
      <c r="H793" s="52"/>
      <c r="I793" s="52"/>
      <c r="J793" s="25"/>
      <c r="K793" s="25"/>
      <c r="L793" s="26" t="s">
        <v>194</v>
      </c>
      <c r="M793" s="29" t="s">
        <v>194</v>
      </c>
      <c r="N793" s="29"/>
      <c r="O793" s="29"/>
      <c r="P793" s="29"/>
      <c r="Q793" s="30"/>
      <c r="R793" s="73"/>
      <c r="S793" s="31"/>
      <c r="T793" s="31"/>
      <c r="U793" s="32"/>
      <c r="V793" s="32"/>
      <c r="W793" s="55" t="s">
        <v>195</v>
      </c>
      <c r="X793" s="55"/>
      <c r="Y793" s="27"/>
      <c r="Z793" s="27"/>
      <c r="AA793" s="49"/>
      <c r="AB793" s="50"/>
      <c r="AC793" s="51"/>
      <c r="AD793" s="51"/>
    </row>
    <row r="794" spans="1:30" ht="17.25" x14ac:dyDescent="0.2">
      <c r="A794" s="58" t="s">
        <v>1564</v>
      </c>
      <c r="B794" s="20">
        <v>44870</v>
      </c>
      <c r="C794" s="21">
        <v>44870</v>
      </c>
      <c r="D794" s="71"/>
      <c r="E794" s="28" t="s">
        <v>1654</v>
      </c>
      <c r="F794" s="23" t="s">
        <v>33</v>
      </c>
      <c r="G794" s="56"/>
      <c r="H794" s="52"/>
      <c r="I794" s="52"/>
      <c r="J794" s="25"/>
      <c r="K794" s="25"/>
      <c r="L794" s="26">
        <v>0.29166666666666669</v>
      </c>
      <c r="M794" s="29">
        <v>0.66666666666666663</v>
      </c>
      <c r="N794" s="29"/>
      <c r="O794" s="29"/>
      <c r="P794" s="29"/>
      <c r="Q794" s="30"/>
      <c r="R794" s="73"/>
      <c r="S794" s="31"/>
      <c r="T794" s="31"/>
      <c r="U794" s="32"/>
      <c r="V794" s="32"/>
      <c r="W794" s="55" t="s">
        <v>48</v>
      </c>
      <c r="X794" s="55"/>
      <c r="Y794" s="27" t="s">
        <v>29</v>
      </c>
      <c r="Z794" s="27" t="s">
        <v>1546</v>
      </c>
      <c r="AA794" s="49" t="s">
        <v>1547</v>
      </c>
      <c r="AB794" s="50" t="s">
        <v>1548</v>
      </c>
      <c r="AC794" s="51"/>
      <c r="AD794" s="51"/>
    </row>
    <row r="795" spans="1:30" x14ac:dyDescent="0.2">
      <c r="A795" s="58" t="s">
        <v>1564</v>
      </c>
      <c r="B795" s="20">
        <v>44870</v>
      </c>
      <c r="C795" s="21"/>
      <c r="D795" s="71" t="s">
        <v>1655</v>
      </c>
      <c r="E795" s="72" t="s">
        <v>1561</v>
      </c>
      <c r="F795" s="23"/>
      <c r="G795" s="56">
        <v>72</v>
      </c>
      <c r="H795" s="52">
        <v>4</v>
      </c>
      <c r="I795" s="52">
        <v>10</v>
      </c>
      <c r="J795" s="25">
        <v>0.375</v>
      </c>
      <c r="K795" s="25">
        <v>0.5</v>
      </c>
      <c r="L795" s="26"/>
      <c r="M795" s="29"/>
      <c r="N795" s="29"/>
      <c r="O795" s="29" t="s">
        <v>150</v>
      </c>
      <c r="P795" s="29" t="s">
        <v>151</v>
      </c>
      <c r="Q795" s="30" t="s">
        <v>135</v>
      </c>
      <c r="R795" s="73"/>
      <c r="S795" s="31">
        <v>775</v>
      </c>
      <c r="T795" s="31">
        <v>999</v>
      </c>
      <c r="U795" s="32">
        <f>((T795-S795)/T795)</f>
        <v>0.22422422422422422</v>
      </c>
      <c r="V795" s="32">
        <f>((T795-S795)/S795)</f>
        <v>0.28903225806451616</v>
      </c>
      <c r="W795" s="55" t="s">
        <v>252</v>
      </c>
      <c r="X795" s="117" t="s">
        <v>1656</v>
      </c>
      <c r="Y795" s="27" t="s">
        <v>153</v>
      </c>
      <c r="Z795" s="27" t="s">
        <v>1546</v>
      </c>
      <c r="AA795" s="49" t="s">
        <v>1547</v>
      </c>
      <c r="AB795" s="50" t="s">
        <v>1548</v>
      </c>
      <c r="AC795" s="51"/>
      <c r="AD795" s="51"/>
    </row>
    <row r="796" spans="1:30" x14ac:dyDescent="0.2">
      <c r="A796" s="58" t="s">
        <v>1564</v>
      </c>
      <c r="B796" s="20">
        <v>44870</v>
      </c>
      <c r="C796" s="21"/>
      <c r="D796" s="71" t="s">
        <v>1657</v>
      </c>
      <c r="E796" s="72" t="s">
        <v>1561</v>
      </c>
      <c r="F796" s="23"/>
      <c r="G796" s="56">
        <v>72</v>
      </c>
      <c r="H796" s="52">
        <v>4</v>
      </c>
      <c r="I796" s="52">
        <v>10</v>
      </c>
      <c r="J796" s="25">
        <v>0.375</v>
      </c>
      <c r="K796" s="25">
        <v>0.5</v>
      </c>
      <c r="L796" s="26"/>
      <c r="M796" s="29"/>
      <c r="N796" s="29"/>
      <c r="O796" s="29" t="s">
        <v>150</v>
      </c>
      <c r="P796" s="29" t="s">
        <v>151</v>
      </c>
      <c r="Q796" s="30" t="s">
        <v>135</v>
      </c>
      <c r="R796" s="73"/>
      <c r="S796" s="31">
        <f>775+175</f>
        <v>950</v>
      </c>
      <c r="T796" s="31">
        <v>1229</v>
      </c>
      <c r="U796" s="32">
        <f>((T796-S796)/T796)</f>
        <v>0.22701383238405207</v>
      </c>
      <c r="V796" s="32">
        <f>((T796-S796)/S796)</f>
        <v>0.29368421052631577</v>
      </c>
      <c r="W796" s="55" t="s">
        <v>252</v>
      </c>
      <c r="X796" s="117" t="s">
        <v>1656</v>
      </c>
      <c r="Y796" s="27" t="s">
        <v>153</v>
      </c>
      <c r="Z796" s="27" t="s">
        <v>1546</v>
      </c>
      <c r="AA796" s="49" t="s">
        <v>1547</v>
      </c>
      <c r="AB796" s="50" t="s">
        <v>1548</v>
      </c>
      <c r="AC796" s="51"/>
      <c r="AD796" s="51"/>
    </row>
    <row r="797" spans="1:30" ht="18.75" x14ac:dyDescent="0.2">
      <c r="A797" s="16" t="s">
        <v>1658</v>
      </c>
      <c r="B797" s="17">
        <v>44870</v>
      </c>
      <c r="C797" s="18">
        <v>44870</v>
      </c>
      <c r="D797" s="33"/>
      <c r="E797" s="34" t="s">
        <v>1659</v>
      </c>
      <c r="F797" s="35"/>
      <c r="G797" s="36"/>
      <c r="H797" s="36"/>
      <c r="I797" s="36"/>
      <c r="J797" s="37"/>
      <c r="K797" s="37"/>
      <c r="L797" s="38"/>
      <c r="M797" s="39"/>
      <c r="N797" s="39"/>
      <c r="O797" s="39"/>
      <c r="P797" s="39"/>
      <c r="Q797" s="40"/>
      <c r="R797" s="41"/>
      <c r="S797" s="42"/>
      <c r="T797" s="42"/>
      <c r="U797" s="43"/>
      <c r="V797" s="43"/>
      <c r="W797" s="16" t="s">
        <v>28</v>
      </c>
      <c r="X797" s="16"/>
      <c r="Y797" s="112" t="s">
        <v>29</v>
      </c>
      <c r="Z797" s="44"/>
      <c r="AA797" s="44"/>
      <c r="AB797" s="44"/>
      <c r="AC797" s="45"/>
      <c r="AD797" s="45"/>
    </row>
    <row r="798" spans="1:30" ht="17.25" x14ac:dyDescent="0.2">
      <c r="A798" s="58" t="s">
        <v>1658</v>
      </c>
      <c r="B798" s="20">
        <v>44870</v>
      </c>
      <c r="C798" s="21">
        <v>44870</v>
      </c>
      <c r="D798" s="46"/>
      <c r="E798" s="28" t="s">
        <v>1654</v>
      </c>
      <c r="F798" s="23" t="s">
        <v>33</v>
      </c>
      <c r="G798" s="56"/>
      <c r="H798" s="52"/>
      <c r="I798" s="52"/>
      <c r="J798" s="25"/>
      <c r="K798" s="25"/>
      <c r="L798" s="26">
        <v>0.29166666666666669</v>
      </c>
      <c r="M798" s="29">
        <v>0.66666666666666663</v>
      </c>
      <c r="N798" s="29"/>
      <c r="O798" s="29"/>
      <c r="P798" s="29"/>
      <c r="Q798" s="30"/>
      <c r="R798" s="53"/>
      <c r="S798" s="54"/>
      <c r="T798" s="54"/>
      <c r="U798" s="32"/>
      <c r="V798" s="32"/>
      <c r="W798" s="55" t="s">
        <v>48</v>
      </c>
      <c r="X798" s="55"/>
      <c r="Y798" s="113" t="s">
        <v>29</v>
      </c>
      <c r="Z798" s="27" t="s">
        <v>1546</v>
      </c>
      <c r="AA798" s="49" t="s">
        <v>1547</v>
      </c>
      <c r="AB798" s="50" t="s">
        <v>1548</v>
      </c>
      <c r="AC798" s="51"/>
      <c r="AD798" s="51"/>
    </row>
    <row r="799" spans="1:30" x14ac:dyDescent="0.2">
      <c r="A799" s="58" t="s">
        <v>1658</v>
      </c>
      <c r="B799" s="20">
        <v>44868</v>
      </c>
      <c r="C799" s="21"/>
      <c r="D799" s="71" t="s">
        <v>1660</v>
      </c>
      <c r="E799" s="72" t="s">
        <v>1561</v>
      </c>
      <c r="F799" s="23"/>
      <c r="G799" s="56">
        <v>72</v>
      </c>
      <c r="H799" s="52">
        <v>4</v>
      </c>
      <c r="I799" s="52">
        <v>10</v>
      </c>
      <c r="J799" s="25">
        <v>0.375</v>
      </c>
      <c r="K799" s="25">
        <v>0.625</v>
      </c>
      <c r="L799" s="26"/>
      <c r="M799" s="29"/>
      <c r="N799" s="29"/>
      <c r="O799" s="29" t="s">
        <v>150</v>
      </c>
      <c r="P799" s="29" t="s">
        <v>151</v>
      </c>
      <c r="Q799" s="30" t="s">
        <v>135</v>
      </c>
      <c r="R799" s="73"/>
      <c r="S799" s="31">
        <v>775</v>
      </c>
      <c r="T799" s="31">
        <v>999</v>
      </c>
      <c r="U799" s="32">
        <f>((T799-S799)/T799)</f>
        <v>0.22422422422422422</v>
      </c>
      <c r="V799" s="32">
        <f>((T799-S799)/S799)</f>
        <v>0.28903225806451616</v>
      </c>
      <c r="W799" s="55" t="s">
        <v>34</v>
      </c>
      <c r="X799" s="117" t="s">
        <v>1661</v>
      </c>
      <c r="Y799" s="27" t="s">
        <v>153</v>
      </c>
      <c r="Z799" s="27" t="s">
        <v>1546</v>
      </c>
      <c r="AA799" s="49" t="s">
        <v>1547</v>
      </c>
      <c r="AB799" s="50" t="s">
        <v>1548</v>
      </c>
      <c r="AC799" s="51"/>
      <c r="AD799" s="51"/>
    </row>
    <row r="800" spans="1:30" x14ac:dyDescent="0.2">
      <c r="A800" s="58" t="s">
        <v>1658</v>
      </c>
      <c r="B800" s="20">
        <v>44868</v>
      </c>
      <c r="C800" s="21"/>
      <c r="D800" s="71" t="s">
        <v>1662</v>
      </c>
      <c r="E800" s="72" t="s">
        <v>1561</v>
      </c>
      <c r="F800" s="23"/>
      <c r="G800" s="56">
        <v>72</v>
      </c>
      <c r="H800" s="52">
        <v>4</v>
      </c>
      <c r="I800" s="52">
        <v>10</v>
      </c>
      <c r="J800" s="25">
        <v>0.375</v>
      </c>
      <c r="K800" s="25">
        <v>0.625</v>
      </c>
      <c r="L800" s="26"/>
      <c r="M800" s="29"/>
      <c r="N800" s="29"/>
      <c r="O800" s="29" t="s">
        <v>150</v>
      </c>
      <c r="P800" s="29" t="s">
        <v>151</v>
      </c>
      <c r="Q800" s="30" t="s">
        <v>135</v>
      </c>
      <c r="R800" s="73"/>
      <c r="S800" s="31">
        <f>775+175</f>
        <v>950</v>
      </c>
      <c r="T800" s="31">
        <v>1229</v>
      </c>
      <c r="U800" s="32">
        <f>((T800-S800)/T800)</f>
        <v>0.22701383238405207</v>
      </c>
      <c r="V800" s="32">
        <f>((T800-S800)/S800)</f>
        <v>0.29368421052631577</v>
      </c>
      <c r="W800" s="55" t="s">
        <v>34</v>
      </c>
      <c r="X800" s="117" t="s">
        <v>1661</v>
      </c>
      <c r="Y800" s="27" t="s">
        <v>153</v>
      </c>
      <c r="Z800" s="27" t="s">
        <v>1546</v>
      </c>
      <c r="AA800" s="49" t="s">
        <v>1547</v>
      </c>
      <c r="AB800" s="50" t="s">
        <v>1548</v>
      </c>
      <c r="AC800" s="51"/>
      <c r="AD800" s="51"/>
    </row>
    <row r="801" spans="1:30" ht="17.25" x14ac:dyDescent="0.2">
      <c r="A801" s="58" t="s">
        <v>1658</v>
      </c>
      <c r="B801" s="20">
        <v>44871</v>
      </c>
      <c r="C801" s="21">
        <v>44871</v>
      </c>
      <c r="D801" s="71"/>
      <c r="E801" s="28" t="s">
        <v>1599</v>
      </c>
      <c r="F801" s="23" t="s">
        <v>80</v>
      </c>
      <c r="G801" s="56"/>
      <c r="H801" s="52"/>
      <c r="I801" s="52"/>
      <c r="J801" s="25"/>
      <c r="K801" s="25"/>
      <c r="L801" s="26" t="s">
        <v>194</v>
      </c>
      <c r="M801" s="29" t="s">
        <v>194</v>
      </c>
      <c r="N801" s="29"/>
      <c r="O801" s="29"/>
      <c r="P801" s="29"/>
      <c r="Q801" s="30"/>
      <c r="R801" s="73"/>
      <c r="S801" s="31"/>
      <c r="T801" s="31"/>
      <c r="U801" s="32"/>
      <c r="V801" s="32"/>
      <c r="W801" s="55" t="s">
        <v>195</v>
      </c>
      <c r="X801" s="55"/>
      <c r="Y801" s="27"/>
      <c r="Z801" s="27"/>
      <c r="AA801" s="49"/>
      <c r="AB801" s="50"/>
      <c r="AC801" s="51"/>
      <c r="AD801" s="51"/>
    </row>
    <row r="802" spans="1:30" ht="17.25" x14ac:dyDescent="0.2">
      <c r="A802" s="58" t="s">
        <v>1658</v>
      </c>
      <c r="B802" s="20">
        <v>44872</v>
      </c>
      <c r="C802" s="21">
        <v>44872</v>
      </c>
      <c r="D802" s="46"/>
      <c r="E802" s="28" t="s">
        <v>1663</v>
      </c>
      <c r="F802" s="23" t="s">
        <v>39</v>
      </c>
      <c r="G802" s="56"/>
      <c r="H802" s="52"/>
      <c r="I802" s="52"/>
      <c r="J802" s="25"/>
      <c r="K802" s="25"/>
      <c r="L802" s="26">
        <v>0.41666666666666669</v>
      </c>
      <c r="M802" s="29">
        <v>0.83333333333333337</v>
      </c>
      <c r="N802" s="29"/>
      <c r="O802" s="29"/>
      <c r="P802" s="29"/>
      <c r="Q802" s="30"/>
      <c r="R802" s="53"/>
      <c r="S802" s="54"/>
      <c r="T802" s="54"/>
      <c r="U802" s="32"/>
      <c r="V802" s="32"/>
      <c r="W802" s="55" t="s">
        <v>48</v>
      </c>
      <c r="X802" s="55"/>
      <c r="Y802" s="113" t="s">
        <v>29</v>
      </c>
      <c r="Z802" s="139" t="s">
        <v>1664</v>
      </c>
      <c r="AA802" s="140" t="s">
        <v>1665</v>
      </c>
      <c r="AB802" s="141" t="s">
        <v>1666</v>
      </c>
      <c r="AC802" s="142" t="s">
        <v>1667</v>
      </c>
      <c r="AD802" s="142" t="s">
        <v>1668</v>
      </c>
    </row>
    <row r="803" spans="1:30" s="143" customFormat="1" x14ac:dyDescent="0.2">
      <c r="A803" s="124" t="s">
        <v>1658</v>
      </c>
      <c r="B803" s="125">
        <v>44872</v>
      </c>
      <c r="C803" s="126"/>
      <c r="D803" s="127" t="s">
        <v>1669</v>
      </c>
      <c r="E803" s="128" t="s">
        <v>1670</v>
      </c>
      <c r="F803" s="129"/>
      <c r="G803" s="123">
        <v>4.5</v>
      </c>
      <c r="H803" s="130">
        <v>12</v>
      </c>
      <c r="I803" s="130">
        <v>200</v>
      </c>
      <c r="J803" s="122">
        <v>0.54166666666666663</v>
      </c>
      <c r="K803" s="122">
        <v>0.72916666666666663</v>
      </c>
      <c r="L803" s="131"/>
      <c r="M803" s="132"/>
      <c r="N803" s="132"/>
      <c r="O803" s="132" t="s">
        <v>157</v>
      </c>
      <c r="P803" s="132" t="s">
        <v>158</v>
      </c>
      <c r="Q803" s="133" t="s">
        <v>204</v>
      </c>
      <c r="R803" s="134"/>
      <c r="S803" s="135">
        <v>79.599999999999994</v>
      </c>
      <c r="T803" s="135">
        <v>119</v>
      </c>
      <c r="U803" s="136">
        <f t="shared" ref="U803:U809" si="66">((T803-S803)/T803)</f>
        <v>0.33109243697478996</v>
      </c>
      <c r="V803" s="136">
        <f t="shared" ref="V803:V809" si="67">((T803-S803)/S803)</f>
        <v>0.49497487437185939</v>
      </c>
      <c r="W803" s="137" t="s">
        <v>159</v>
      </c>
      <c r="X803" s="138" t="s">
        <v>1671</v>
      </c>
      <c r="Y803" s="139" t="s">
        <v>153</v>
      </c>
      <c r="Z803" s="139" t="s">
        <v>1664</v>
      </c>
      <c r="AA803" s="140" t="s">
        <v>1665</v>
      </c>
      <c r="AB803" s="141" t="s">
        <v>1666</v>
      </c>
      <c r="AC803" s="142" t="s">
        <v>1667</v>
      </c>
      <c r="AD803" s="142" t="s">
        <v>1668</v>
      </c>
    </row>
    <row r="804" spans="1:30" s="143" customFormat="1" x14ac:dyDescent="0.2">
      <c r="A804" s="124" t="s">
        <v>1658</v>
      </c>
      <c r="B804" s="125">
        <v>44872</v>
      </c>
      <c r="C804" s="126"/>
      <c r="D804" s="127" t="s">
        <v>1672</v>
      </c>
      <c r="E804" s="128" t="s">
        <v>1673</v>
      </c>
      <c r="F804" s="129"/>
      <c r="G804" s="123">
        <v>5.0999999999999996</v>
      </c>
      <c r="H804" s="130">
        <v>10</v>
      </c>
      <c r="I804" s="130">
        <v>40</v>
      </c>
      <c r="J804" s="122">
        <v>0.54166666666666663</v>
      </c>
      <c r="K804" s="122">
        <v>0.75694444444444453</v>
      </c>
      <c r="L804" s="131"/>
      <c r="M804" s="132"/>
      <c r="N804" s="132"/>
      <c r="O804" s="132" t="s">
        <v>57</v>
      </c>
      <c r="P804" s="132" t="s">
        <v>180</v>
      </c>
      <c r="Q804" s="133" t="s">
        <v>1441</v>
      </c>
      <c r="R804" s="134"/>
      <c r="S804" s="135">
        <v>158.19999999999999</v>
      </c>
      <c r="T804" s="135">
        <v>229</v>
      </c>
      <c r="U804" s="136">
        <f t="shared" si="66"/>
        <v>0.30917030567685594</v>
      </c>
      <c r="V804" s="136">
        <f t="shared" si="67"/>
        <v>0.44753476611883702</v>
      </c>
      <c r="W804" s="137" t="s">
        <v>159</v>
      </c>
      <c r="X804" s="138" t="s">
        <v>1674</v>
      </c>
      <c r="Y804" s="139" t="s">
        <v>153</v>
      </c>
      <c r="Z804" s="139" t="s">
        <v>1664</v>
      </c>
      <c r="AA804" s="140" t="s">
        <v>1665</v>
      </c>
      <c r="AB804" s="141" t="s">
        <v>1666</v>
      </c>
      <c r="AC804" s="142" t="s">
        <v>1667</v>
      </c>
      <c r="AD804" s="142" t="s">
        <v>1668</v>
      </c>
    </row>
    <row r="805" spans="1:30" s="143" customFormat="1" x14ac:dyDescent="0.2">
      <c r="A805" s="124" t="s">
        <v>1658</v>
      </c>
      <c r="B805" s="125">
        <v>44872</v>
      </c>
      <c r="C805" s="126"/>
      <c r="D805" s="127" t="s">
        <v>1675</v>
      </c>
      <c r="E805" s="128" t="s">
        <v>1676</v>
      </c>
      <c r="F805" s="129"/>
      <c r="G805" s="123">
        <v>7.5</v>
      </c>
      <c r="H805" s="130">
        <v>12</v>
      </c>
      <c r="I805" s="130">
        <v>30</v>
      </c>
      <c r="J805" s="122" t="s">
        <v>1677</v>
      </c>
      <c r="K805" s="122">
        <v>0.75</v>
      </c>
      <c r="L805" s="131"/>
      <c r="M805" s="132"/>
      <c r="N805" s="132"/>
      <c r="O805" s="132" t="s">
        <v>57</v>
      </c>
      <c r="P805" s="132" t="s">
        <v>158</v>
      </c>
      <c r="Q805" s="133" t="s">
        <v>204</v>
      </c>
      <c r="R805" s="134"/>
      <c r="S805" s="135">
        <v>191.57</v>
      </c>
      <c r="T805" s="135">
        <v>279</v>
      </c>
      <c r="U805" s="136">
        <f t="shared" si="66"/>
        <v>0.31336917562724015</v>
      </c>
      <c r="V805" s="136">
        <f t="shared" si="67"/>
        <v>0.45638669937881721</v>
      </c>
      <c r="W805" s="137" t="s">
        <v>159</v>
      </c>
      <c r="X805" s="138" t="s">
        <v>1678</v>
      </c>
      <c r="Y805" s="139" t="s">
        <v>153</v>
      </c>
      <c r="Z805" s="139" t="s">
        <v>1664</v>
      </c>
      <c r="AA805" s="140" t="s">
        <v>1665</v>
      </c>
      <c r="AB805" s="141" t="s">
        <v>1666</v>
      </c>
      <c r="AC805" s="142" t="s">
        <v>1667</v>
      </c>
      <c r="AD805" s="142" t="s">
        <v>1668</v>
      </c>
    </row>
    <row r="806" spans="1:30" s="143" customFormat="1" x14ac:dyDescent="0.2">
      <c r="A806" s="124" t="s">
        <v>1658</v>
      </c>
      <c r="B806" s="125">
        <v>44872</v>
      </c>
      <c r="C806" s="126"/>
      <c r="D806" s="127" t="s">
        <v>1679</v>
      </c>
      <c r="E806" s="128" t="s">
        <v>1680</v>
      </c>
      <c r="F806" s="129"/>
      <c r="G806" s="123">
        <v>6.5</v>
      </c>
      <c r="H806" s="130">
        <v>2</v>
      </c>
      <c r="I806" s="130">
        <v>25</v>
      </c>
      <c r="J806" s="122" t="s">
        <v>1677</v>
      </c>
      <c r="K806" s="122">
        <v>0.70833333333333337</v>
      </c>
      <c r="L806" s="131"/>
      <c r="M806" s="132"/>
      <c r="N806" s="132"/>
      <c r="O806" s="132" t="s">
        <v>57</v>
      </c>
      <c r="P806" s="132" t="s">
        <v>158</v>
      </c>
      <c r="Q806" s="133" t="s">
        <v>47</v>
      </c>
      <c r="R806" s="134"/>
      <c r="S806" s="135">
        <v>229.51</v>
      </c>
      <c r="T806" s="135">
        <v>329</v>
      </c>
      <c r="U806" s="136">
        <f t="shared" si="66"/>
        <v>0.30240121580547114</v>
      </c>
      <c r="V806" s="136">
        <f t="shared" si="67"/>
        <v>0.43348873687421036</v>
      </c>
      <c r="W806" s="137" t="s">
        <v>159</v>
      </c>
      <c r="X806" s="138" t="s">
        <v>1681</v>
      </c>
      <c r="Y806" s="139" t="s">
        <v>153</v>
      </c>
      <c r="Z806" s="139" t="s">
        <v>1664</v>
      </c>
      <c r="AA806" s="140" t="s">
        <v>1665</v>
      </c>
      <c r="AB806" s="141" t="s">
        <v>1666</v>
      </c>
      <c r="AC806" s="142" t="s">
        <v>1667</v>
      </c>
      <c r="AD806" s="142" t="s">
        <v>1668</v>
      </c>
    </row>
    <row r="807" spans="1:30" s="143" customFormat="1" x14ac:dyDescent="0.2">
      <c r="A807" s="124" t="s">
        <v>1658</v>
      </c>
      <c r="B807" s="125">
        <v>44872</v>
      </c>
      <c r="C807" s="126"/>
      <c r="D807" s="127" t="s">
        <v>1682</v>
      </c>
      <c r="E807" s="128" t="s">
        <v>1683</v>
      </c>
      <c r="F807" s="129"/>
      <c r="G807" s="123">
        <v>5.5</v>
      </c>
      <c r="H807" s="130">
        <v>6</v>
      </c>
      <c r="I807" s="130">
        <v>30</v>
      </c>
      <c r="J807" s="122" t="s">
        <v>1677</v>
      </c>
      <c r="K807" s="122">
        <v>0.66666666666666663</v>
      </c>
      <c r="L807" s="131"/>
      <c r="M807" s="132"/>
      <c r="N807" s="132"/>
      <c r="O807" s="132" t="s">
        <v>136</v>
      </c>
      <c r="P807" s="132" t="s">
        <v>180</v>
      </c>
      <c r="Q807" s="133" t="s">
        <v>55</v>
      </c>
      <c r="R807" s="134"/>
      <c r="S807" s="135">
        <v>231.27</v>
      </c>
      <c r="T807" s="135">
        <v>329</v>
      </c>
      <c r="U807" s="136">
        <f t="shared" si="66"/>
        <v>0.29705167173252278</v>
      </c>
      <c r="V807" s="136">
        <f t="shared" si="67"/>
        <v>0.42257966878540226</v>
      </c>
      <c r="W807" s="137" t="s">
        <v>159</v>
      </c>
      <c r="X807" s="138" t="s">
        <v>1684</v>
      </c>
      <c r="Y807" s="139" t="s">
        <v>153</v>
      </c>
      <c r="Z807" s="139" t="s">
        <v>1664</v>
      </c>
      <c r="AA807" s="140" t="s">
        <v>1665</v>
      </c>
      <c r="AB807" s="141" t="s">
        <v>1666</v>
      </c>
      <c r="AC807" s="142" t="s">
        <v>1667</v>
      </c>
      <c r="AD807" s="142" t="s">
        <v>1668</v>
      </c>
    </row>
    <row r="808" spans="1:30" s="143" customFormat="1" x14ac:dyDescent="0.2">
      <c r="A808" s="124" t="s">
        <v>1658</v>
      </c>
      <c r="B808" s="125">
        <v>44872</v>
      </c>
      <c r="C808" s="126"/>
      <c r="D808" s="127" t="s">
        <v>1685</v>
      </c>
      <c r="E808" s="128" t="s">
        <v>186</v>
      </c>
      <c r="F808" s="129"/>
      <c r="G808" s="123">
        <v>4</v>
      </c>
      <c r="H808" s="130">
        <v>2</v>
      </c>
      <c r="I808" s="130">
        <v>6</v>
      </c>
      <c r="J808" s="122">
        <v>0.375</v>
      </c>
      <c r="K808" s="122">
        <v>0.54166666666666663</v>
      </c>
      <c r="L808" s="131"/>
      <c r="M808" s="132"/>
      <c r="N808" s="132"/>
      <c r="O808" s="132" t="s">
        <v>157</v>
      </c>
      <c r="P808" s="132" t="s">
        <v>151</v>
      </c>
      <c r="Q808" s="133" t="s">
        <v>187</v>
      </c>
      <c r="R808" s="134"/>
      <c r="S808" s="135">
        <v>769</v>
      </c>
      <c r="T808" s="135">
        <v>1189</v>
      </c>
      <c r="U808" s="136">
        <f t="shared" si="66"/>
        <v>0.35323801513877207</v>
      </c>
      <c r="V808" s="136">
        <f t="shared" si="67"/>
        <v>0.54616384915474647</v>
      </c>
      <c r="W808" s="137" t="s">
        <v>188</v>
      </c>
      <c r="X808" s="138" t="s">
        <v>189</v>
      </c>
      <c r="Y808" s="139" t="s">
        <v>153</v>
      </c>
      <c r="Z808" s="139" t="s">
        <v>1664</v>
      </c>
      <c r="AA808" s="140" t="s">
        <v>1665</v>
      </c>
      <c r="AB808" s="141" t="s">
        <v>1666</v>
      </c>
      <c r="AC808" s="142" t="s">
        <v>1667</v>
      </c>
      <c r="AD808" s="142" t="s">
        <v>1668</v>
      </c>
    </row>
    <row r="809" spans="1:30" s="143" customFormat="1" x14ac:dyDescent="0.2">
      <c r="A809" s="124" t="s">
        <v>1658</v>
      </c>
      <c r="B809" s="125">
        <v>44872</v>
      </c>
      <c r="C809" s="126"/>
      <c r="D809" s="127" t="s">
        <v>1686</v>
      </c>
      <c r="E809" s="128" t="s">
        <v>191</v>
      </c>
      <c r="F809" s="129"/>
      <c r="G809" s="123">
        <v>8</v>
      </c>
      <c r="H809" s="130">
        <v>2</v>
      </c>
      <c r="I809" s="130">
        <v>6</v>
      </c>
      <c r="J809" s="122">
        <v>0.375</v>
      </c>
      <c r="K809" s="122">
        <v>0.70833333333333337</v>
      </c>
      <c r="L809" s="131"/>
      <c r="M809" s="132"/>
      <c r="N809" s="132"/>
      <c r="O809" s="132" t="s">
        <v>157</v>
      </c>
      <c r="P809" s="132" t="s">
        <v>151</v>
      </c>
      <c r="Q809" s="133" t="s">
        <v>187</v>
      </c>
      <c r="R809" s="134"/>
      <c r="S809" s="135">
        <v>905</v>
      </c>
      <c r="T809" s="135">
        <v>1399</v>
      </c>
      <c r="U809" s="136">
        <f t="shared" si="66"/>
        <v>0.35310936383130809</v>
      </c>
      <c r="V809" s="136">
        <f t="shared" si="67"/>
        <v>0.54585635359116025</v>
      </c>
      <c r="W809" s="137" t="s">
        <v>188</v>
      </c>
      <c r="X809" s="138" t="s">
        <v>192</v>
      </c>
      <c r="Y809" s="139" t="s">
        <v>153</v>
      </c>
      <c r="Z809" s="139" t="s">
        <v>1664</v>
      </c>
      <c r="AA809" s="140" t="s">
        <v>1665</v>
      </c>
      <c r="AB809" s="141" t="s">
        <v>1666</v>
      </c>
      <c r="AC809" s="142" t="s">
        <v>1667</v>
      </c>
      <c r="AD809" s="142" t="s">
        <v>1668</v>
      </c>
    </row>
    <row r="810" spans="1:30" ht="17.25" x14ac:dyDescent="0.2">
      <c r="A810" s="58" t="s">
        <v>1658</v>
      </c>
      <c r="B810" s="20">
        <v>44873</v>
      </c>
      <c r="C810" s="21">
        <v>44873</v>
      </c>
      <c r="D810" s="46"/>
      <c r="E810" s="28" t="s">
        <v>1687</v>
      </c>
      <c r="F810" s="23" t="s">
        <v>39</v>
      </c>
      <c r="G810" s="56"/>
      <c r="H810" s="52"/>
      <c r="I810" s="52"/>
      <c r="J810" s="25"/>
      <c r="K810" s="25"/>
      <c r="L810" s="26">
        <v>0.58333333333333337</v>
      </c>
      <c r="M810" s="29">
        <v>0.875</v>
      </c>
      <c r="N810" s="29"/>
      <c r="O810" s="29"/>
      <c r="P810" s="29"/>
      <c r="Q810" s="30"/>
      <c r="R810" s="53"/>
      <c r="S810" s="54"/>
      <c r="T810" s="54"/>
      <c r="U810" s="32"/>
      <c r="V810" s="32"/>
      <c r="W810" s="55" t="s">
        <v>48</v>
      </c>
      <c r="X810" s="55"/>
      <c r="Y810" s="113" t="s">
        <v>29</v>
      </c>
      <c r="Z810" s="139" t="s">
        <v>1664</v>
      </c>
      <c r="AA810" s="140" t="s">
        <v>1665</v>
      </c>
      <c r="AB810" s="141" t="s">
        <v>1666</v>
      </c>
      <c r="AC810" s="142" t="s">
        <v>1667</v>
      </c>
      <c r="AD810" s="142" t="s">
        <v>1668</v>
      </c>
    </row>
    <row r="811" spans="1:30" s="143" customFormat="1" x14ac:dyDescent="0.2">
      <c r="A811" s="124" t="s">
        <v>1658</v>
      </c>
      <c r="B811" s="125">
        <v>44873</v>
      </c>
      <c r="C811" s="126"/>
      <c r="D811" s="127" t="s">
        <v>1688</v>
      </c>
      <c r="E811" s="128" t="s">
        <v>1689</v>
      </c>
      <c r="F811" s="129"/>
      <c r="G811" s="123">
        <v>4.5</v>
      </c>
      <c r="H811" s="130">
        <v>10</v>
      </c>
      <c r="I811" s="130">
        <v>25</v>
      </c>
      <c r="J811" s="122">
        <v>0.60416666666666663</v>
      </c>
      <c r="K811" s="122">
        <v>0.79166666666666663</v>
      </c>
      <c r="L811" s="131"/>
      <c r="M811" s="132"/>
      <c r="N811" s="132"/>
      <c r="O811" s="132" t="s">
        <v>157</v>
      </c>
      <c r="P811" s="132" t="s">
        <v>151</v>
      </c>
      <c r="Q811" s="133" t="s">
        <v>1441</v>
      </c>
      <c r="R811" s="134"/>
      <c r="S811" s="135">
        <v>167.41</v>
      </c>
      <c r="T811" s="135">
        <v>239</v>
      </c>
      <c r="U811" s="136">
        <f t="shared" ref="U811:U816" si="68">((T811-S811)/T811)</f>
        <v>0.29953974895397489</v>
      </c>
      <c r="V811" s="136">
        <f t="shared" ref="V811:V816" si="69">((T811-S811)/S811)</f>
        <v>0.42763275789976707</v>
      </c>
      <c r="W811" s="137" t="s">
        <v>159</v>
      </c>
      <c r="X811" s="138" t="s">
        <v>1690</v>
      </c>
      <c r="Y811" s="139" t="s">
        <v>153</v>
      </c>
      <c r="Z811" s="139" t="s">
        <v>1664</v>
      </c>
      <c r="AA811" s="140" t="s">
        <v>1665</v>
      </c>
      <c r="AB811" s="141" t="s">
        <v>1666</v>
      </c>
      <c r="AC811" s="142" t="s">
        <v>1667</v>
      </c>
      <c r="AD811" s="142" t="s">
        <v>1668</v>
      </c>
    </row>
    <row r="812" spans="1:30" s="143" customFormat="1" x14ac:dyDescent="0.2">
      <c r="A812" s="124" t="s">
        <v>1658</v>
      </c>
      <c r="B812" s="125">
        <v>44873</v>
      </c>
      <c r="C812" s="126"/>
      <c r="D812" s="127" t="s">
        <v>1691</v>
      </c>
      <c r="E812" s="128" t="s">
        <v>1692</v>
      </c>
      <c r="F812" s="129"/>
      <c r="G812" s="123">
        <v>4</v>
      </c>
      <c r="H812" s="130">
        <v>8</v>
      </c>
      <c r="I812" s="130">
        <v>20</v>
      </c>
      <c r="J812" s="122">
        <v>0.60416666666666663</v>
      </c>
      <c r="K812" s="122">
        <v>0.77083333333333337</v>
      </c>
      <c r="L812" s="131"/>
      <c r="M812" s="132"/>
      <c r="N812" s="132"/>
      <c r="O812" s="132" t="s">
        <v>136</v>
      </c>
      <c r="P812" s="132" t="s">
        <v>151</v>
      </c>
      <c r="Q812" s="133" t="s">
        <v>47</v>
      </c>
      <c r="R812" s="134"/>
      <c r="S812" s="135">
        <v>136.93</v>
      </c>
      <c r="T812" s="135">
        <v>199</v>
      </c>
      <c r="U812" s="136">
        <f t="shared" si="68"/>
        <v>0.31190954773869345</v>
      </c>
      <c r="V812" s="136">
        <f t="shared" si="69"/>
        <v>0.453297305192434</v>
      </c>
      <c r="W812" s="137" t="s">
        <v>159</v>
      </c>
      <c r="X812" s="138" t="s">
        <v>1693</v>
      </c>
      <c r="Y812" s="139" t="s">
        <v>153</v>
      </c>
      <c r="Z812" s="139" t="s">
        <v>1664</v>
      </c>
      <c r="AA812" s="140" t="s">
        <v>1665</v>
      </c>
      <c r="AB812" s="141" t="s">
        <v>1666</v>
      </c>
      <c r="AC812" s="142" t="s">
        <v>1667</v>
      </c>
      <c r="AD812" s="142" t="s">
        <v>1668</v>
      </c>
    </row>
    <row r="813" spans="1:30" s="143" customFormat="1" x14ac:dyDescent="0.2">
      <c r="A813" s="124" t="s">
        <v>1658</v>
      </c>
      <c r="B813" s="125">
        <v>44873</v>
      </c>
      <c r="C813" s="126"/>
      <c r="D813" s="127" t="s">
        <v>1694</v>
      </c>
      <c r="E813" s="128" t="s">
        <v>1695</v>
      </c>
      <c r="F813" s="129"/>
      <c r="G813" s="123">
        <v>4.5</v>
      </c>
      <c r="H813" s="130">
        <v>12</v>
      </c>
      <c r="I813" s="130">
        <v>200</v>
      </c>
      <c r="J813" s="122">
        <v>0.54166666666666663</v>
      </c>
      <c r="K813" s="122">
        <v>0.72916666666666663</v>
      </c>
      <c r="L813" s="131"/>
      <c r="M813" s="132"/>
      <c r="N813" s="132"/>
      <c r="O813" s="132" t="s">
        <v>136</v>
      </c>
      <c r="P813" s="132" t="s">
        <v>151</v>
      </c>
      <c r="Q813" s="133" t="s">
        <v>204</v>
      </c>
      <c r="R813" s="134"/>
      <c r="S813" s="135">
        <v>81.680000000000007</v>
      </c>
      <c r="T813" s="135">
        <v>119</v>
      </c>
      <c r="U813" s="136">
        <f t="shared" si="68"/>
        <v>0.31361344537815122</v>
      </c>
      <c r="V813" s="136">
        <f t="shared" si="69"/>
        <v>0.45690499510284022</v>
      </c>
      <c r="W813" s="137" t="s">
        <v>159</v>
      </c>
      <c r="X813" s="138" t="s">
        <v>1696</v>
      </c>
      <c r="Y813" s="139" t="s">
        <v>153</v>
      </c>
      <c r="Z813" s="139" t="s">
        <v>1664</v>
      </c>
      <c r="AA813" s="140" t="s">
        <v>1665</v>
      </c>
      <c r="AB813" s="141" t="s">
        <v>1666</v>
      </c>
      <c r="AC813" s="142" t="s">
        <v>1667</v>
      </c>
      <c r="AD813" s="142" t="s">
        <v>1668</v>
      </c>
    </row>
    <row r="814" spans="1:30" s="143" customFormat="1" x14ac:dyDescent="0.2">
      <c r="A814" s="124" t="s">
        <v>1658</v>
      </c>
      <c r="B814" s="125">
        <v>44873</v>
      </c>
      <c r="C814" s="126"/>
      <c r="D814" s="127" t="s">
        <v>1697</v>
      </c>
      <c r="E814" s="128" t="s">
        <v>1698</v>
      </c>
      <c r="F814" s="129"/>
      <c r="G814" s="123">
        <v>4.5</v>
      </c>
      <c r="H814" s="130">
        <v>8</v>
      </c>
      <c r="I814" s="130">
        <v>20</v>
      </c>
      <c r="J814" s="122">
        <v>0.60416666666666663</v>
      </c>
      <c r="K814" s="122">
        <v>0.79166666666666663</v>
      </c>
      <c r="L814" s="131"/>
      <c r="M814" s="132"/>
      <c r="N814" s="132"/>
      <c r="O814" s="132" t="s">
        <v>136</v>
      </c>
      <c r="P814" s="132" t="s">
        <v>151</v>
      </c>
      <c r="Q814" s="133" t="s">
        <v>47</v>
      </c>
      <c r="R814" s="134"/>
      <c r="S814" s="135">
        <v>98.15</v>
      </c>
      <c r="T814" s="135">
        <v>149</v>
      </c>
      <c r="U814" s="136">
        <f t="shared" si="68"/>
        <v>0.34127516778523487</v>
      </c>
      <c r="V814" s="136">
        <f t="shared" si="69"/>
        <v>0.51808456444218021</v>
      </c>
      <c r="W814" s="137" t="s">
        <v>159</v>
      </c>
      <c r="X814" s="138" t="s">
        <v>1699</v>
      </c>
      <c r="Y814" s="139" t="s">
        <v>153</v>
      </c>
      <c r="Z814" s="139" t="s">
        <v>1664</v>
      </c>
      <c r="AA814" s="140" t="s">
        <v>1665</v>
      </c>
      <c r="AB814" s="141" t="s">
        <v>1666</v>
      </c>
      <c r="AC814" s="142" t="s">
        <v>1667</v>
      </c>
      <c r="AD814" s="142" t="s">
        <v>1668</v>
      </c>
    </row>
    <row r="815" spans="1:30" s="143" customFormat="1" x14ac:dyDescent="0.2">
      <c r="A815" s="124" t="s">
        <v>1658</v>
      </c>
      <c r="B815" s="125">
        <v>44873</v>
      </c>
      <c r="C815" s="126"/>
      <c r="D815" s="127" t="s">
        <v>1700</v>
      </c>
      <c r="E815" s="128" t="s">
        <v>186</v>
      </c>
      <c r="F815" s="129"/>
      <c r="G815" s="123">
        <v>4</v>
      </c>
      <c r="H815" s="130">
        <v>2</v>
      </c>
      <c r="I815" s="130">
        <v>6</v>
      </c>
      <c r="J815" s="122">
        <v>0.375</v>
      </c>
      <c r="K815" s="122">
        <v>0.54166666666666663</v>
      </c>
      <c r="L815" s="131"/>
      <c r="M815" s="132"/>
      <c r="N815" s="132"/>
      <c r="O815" s="132" t="s">
        <v>157</v>
      </c>
      <c r="P815" s="132" t="s">
        <v>151</v>
      </c>
      <c r="Q815" s="133" t="s">
        <v>187</v>
      </c>
      <c r="R815" s="134"/>
      <c r="S815" s="135">
        <v>550</v>
      </c>
      <c r="T815" s="135">
        <v>849</v>
      </c>
      <c r="U815" s="136">
        <f t="shared" si="68"/>
        <v>0.35217903415783275</v>
      </c>
      <c r="V815" s="136">
        <f t="shared" si="69"/>
        <v>0.54363636363636358</v>
      </c>
      <c r="W815" s="137" t="s">
        <v>188</v>
      </c>
      <c r="X815" s="138" t="s">
        <v>189</v>
      </c>
      <c r="Y815" s="139" t="s">
        <v>153</v>
      </c>
      <c r="Z815" s="139" t="s">
        <v>1664</v>
      </c>
      <c r="AA815" s="140" t="s">
        <v>1665</v>
      </c>
      <c r="AB815" s="141" t="s">
        <v>1666</v>
      </c>
      <c r="AC815" s="142" t="s">
        <v>1667</v>
      </c>
      <c r="AD815" s="142" t="s">
        <v>1668</v>
      </c>
    </row>
    <row r="816" spans="1:30" s="143" customFormat="1" x14ac:dyDescent="0.2">
      <c r="A816" s="124" t="s">
        <v>1658</v>
      </c>
      <c r="B816" s="125">
        <v>44873</v>
      </c>
      <c r="C816" s="126"/>
      <c r="D816" s="127" t="s">
        <v>1701</v>
      </c>
      <c r="E816" s="128" t="s">
        <v>191</v>
      </c>
      <c r="F816" s="129"/>
      <c r="G816" s="123">
        <v>8</v>
      </c>
      <c r="H816" s="130">
        <v>2</v>
      </c>
      <c r="I816" s="130">
        <v>6</v>
      </c>
      <c r="J816" s="122">
        <v>0.375</v>
      </c>
      <c r="K816" s="122">
        <v>0.70833333333333337</v>
      </c>
      <c r="L816" s="131"/>
      <c r="M816" s="132"/>
      <c r="N816" s="132"/>
      <c r="O816" s="132" t="s">
        <v>157</v>
      </c>
      <c r="P816" s="132" t="s">
        <v>151</v>
      </c>
      <c r="Q816" s="133" t="s">
        <v>187</v>
      </c>
      <c r="R816" s="134"/>
      <c r="S816" s="135">
        <v>670</v>
      </c>
      <c r="T816" s="135">
        <v>1029</v>
      </c>
      <c r="U816" s="136">
        <f t="shared" si="68"/>
        <v>0.34888241010689991</v>
      </c>
      <c r="V816" s="136">
        <f t="shared" si="69"/>
        <v>0.5358208955223881</v>
      </c>
      <c r="W816" s="137" t="s">
        <v>188</v>
      </c>
      <c r="X816" s="138" t="s">
        <v>192</v>
      </c>
      <c r="Y816" s="139" t="s">
        <v>153</v>
      </c>
      <c r="Z816" s="139" t="s">
        <v>1664</v>
      </c>
      <c r="AA816" s="140" t="s">
        <v>1665</v>
      </c>
      <c r="AB816" s="141" t="s">
        <v>1666</v>
      </c>
      <c r="AC816" s="142" t="s">
        <v>1667</v>
      </c>
      <c r="AD816" s="142" t="s">
        <v>1668</v>
      </c>
    </row>
    <row r="817" spans="1:30" ht="17.25" x14ac:dyDescent="0.2">
      <c r="A817" s="58" t="s">
        <v>1658</v>
      </c>
      <c r="B817" s="20">
        <v>44874</v>
      </c>
      <c r="C817" s="21">
        <v>44874</v>
      </c>
      <c r="D817" s="46"/>
      <c r="E817" s="28" t="s">
        <v>1702</v>
      </c>
      <c r="F817" s="23" t="s">
        <v>80</v>
      </c>
      <c r="G817" s="56"/>
      <c r="H817" s="52"/>
      <c r="I817" s="52"/>
      <c r="J817" s="25"/>
      <c r="K817" s="25"/>
      <c r="L817" s="26" t="s">
        <v>194</v>
      </c>
      <c r="M817" s="29" t="s">
        <v>194</v>
      </c>
      <c r="N817" s="29"/>
      <c r="O817" s="29"/>
      <c r="P817" s="29"/>
      <c r="Q817" s="30"/>
      <c r="R817" s="53"/>
      <c r="S817" s="54"/>
      <c r="T817" s="54"/>
      <c r="U817" s="32"/>
      <c r="V817" s="32"/>
      <c r="W817" s="55" t="s">
        <v>195</v>
      </c>
      <c r="X817" s="55"/>
      <c r="Y817" s="113"/>
      <c r="Z817" s="27"/>
      <c r="AA817" s="49"/>
      <c r="AB817" s="50"/>
      <c r="AC817" s="51"/>
      <c r="AD817" s="51"/>
    </row>
    <row r="818" spans="1:30" ht="17.25" x14ac:dyDescent="0.2">
      <c r="A818" s="58" t="s">
        <v>1658</v>
      </c>
      <c r="B818" s="20">
        <v>44875</v>
      </c>
      <c r="C818" s="21">
        <v>44875</v>
      </c>
      <c r="D818" s="46"/>
      <c r="E818" s="28" t="s">
        <v>1703</v>
      </c>
      <c r="F818" s="23" t="s">
        <v>33</v>
      </c>
      <c r="G818" s="56"/>
      <c r="H818" s="52"/>
      <c r="I818" s="52"/>
      <c r="J818" s="25"/>
      <c r="K818" s="25"/>
      <c r="L818" s="26">
        <v>0.29166666666666669</v>
      </c>
      <c r="M818" s="29">
        <v>0.5625</v>
      </c>
      <c r="N818" s="29"/>
      <c r="O818" s="29"/>
      <c r="P818" s="29"/>
      <c r="Q818" s="30"/>
      <c r="R818" s="53"/>
      <c r="S818" s="54"/>
      <c r="T818" s="54"/>
      <c r="U818" s="32"/>
      <c r="V818" s="32"/>
      <c r="W818" s="55" t="s">
        <v>48</v>
      </c>
      <c r="X818" s="55"/>
      <c r="Y818" s="113" t="s">
        <v>29</v>
      </c>
      <c r="Z818" s="27" t="s">
        <v>1704</v>
      </c>
      <c r="AA818" s="49" t="s">
        <v>1705</v>
      </c>
      <c r="AB818" s="50" t="s">
        <v>1706</v>
      </c>
      <c r="AC818" s="51" t="s">
        <v>1707</v>
      </c>
      <c r="AD818" s="51" t="s">
        <v>1708</v>
      </c>
    </row>
    <row r="819" spans="1:30" x14ac:dyDescent="0.2">
      <c r="A819" s="58" t="s">
        <v>1658</v>
      </c>
      <c r="B819" s="20">
        <v>44875</v>
      </c>
      <c r="C819" s="21"/>
      <c r="D819" s="71" t="s">
        <v>1709</v>
      </c>
      <c r="E819" s="72" t="s">
        <v>1710</v>
      </c>
      <c r="F819" s="23"/>
      <c r="G819" s="56">
        <v>3.5</v>
      </c>
      <c r="H819" s="52">
        <v>4</v>
      </c>
      <c r="I819" s="52">
        <v>20</v>
      </c>
      <c r="J819" s="25">
        <v>0.375</v>
      </c>
      <c r="K819" s="25">
        <v>0.52083333333333337</v>
      </c>
      <c r="L819" s="26"/>
      <c r="M819" s="29"/>
      <c r="N819" s="29"/>
      <c r="O819" s="29" t="s">
        <v>157</v>
      </c>
      <c r="P819" s="29" t="s">
        <v>158</v>
      </c>
      <c r="Q819" s="30" t="s">
        <v>1552</v>
      </c>
      <c r="R819" s="254"/>
      <c r="S819" s="31">
        <v>152</v>
      </c>
      <c r="T819" s="31">
        <v>219</v>
      </c>
      <c r="U819" s="32">
        <f>((T819-S819)/T819)</f>
        <v>0.30593607305936071</v>
      </c>
      <c r="V819" s="32">
        <f>((T819-S819)/S819)</f>
        <v>0.44078947368421051</v>
      </c>
      <c r="W819" s="55" t="s">
        <v>159</v>
      </c>
      <c r="X819" s="117" t="s">
        <v>1711</v>
      </c>
      <c r="Y819" s="27" t="s">
        <v>153</v>
      </c>
      <c r="Z819" s="27" t="s">
        <v>1704</v>
      </c>
      <c r="AA819" s="49" t="s">
        <v>1705</v>
      </c>
      <c r="AB819" s="50" t="s">
        <v>1706</v>
      </c>
      <c r="AC819" s="51" t="s">
        <v>1707</v>
      </c>
      <c r="AD819" s="51" t="s">
        <v>1708</v>
      </c>
    </row>
    <row r="820" spans="1:30" x14ac:dyDescent="0.2">
      <c r="A820" s="58" t="s">
        <v>1658</v>
      </c>
      <c r="B820" s="20">
        <v>44875</v>
      </c>
      <c r="C820" s="21"/>
      <c r="D820" s="71" t="s">
        <v>1712</v>
      </c>
      <c r="E820" s="72" t="s">
        <v>1713</v>
      </c>
      <c r="F820" s="23"/>
      <c r="G820" s="56">
        <v>3</v>
      </c>
      <c r="H820" s="52">
        <v>4</v>
      </c>
      <c r="I820" s="52">
        <v>20</v>
      </c>
      <c r="J820" s="25">
        <v>0.375</v>
      </c>
      <c r="K820" s="25">
        <v>0.5</v>
      </c>
      <c r="L820" s="26"/>
      <c r="M820" s="29"/>
      <c r="N820" s="29"/>
      <c r="O820" s="29" t="s">
        <v>157</v>
      </c>
      <c r="P820" s="29" t="s">
        <v>158</v>
      </c>
      <c r="Q820" s="30" t="s">
        <v>1552</v>
      </c>
      <c r="R820" s="254"/>
      <c r="S820" s="31">
        <v>260</v>
      </c>
      <c r="T820" s="31">
        <v>369</v>
      </c>
      <c r="U820" s="32">
        <f>((T820-S820)/T820)</f>
        <v>0.29539295392953929</v>
      </c>
      <c r="V820" s="32">
        <f>((T820-S820)/S820)</f>
        <v>0.41923076923076924</v>
      </c>
      <c r="W820" s="55" t="s">
        <v>159</v>
      </c>
      <c r="X820" s="117" t="s">
        <v>1714</v>
      </c>
      <c r="Y820" s="27" t="s">
        <v>153</v>
      </c>
      <c r="Z820" s="27" t="s">
        <v>1704</v>
      </c>
      <c r="AA820" s="49" t="s">
        <v>1705</v>
      </c>
      <c r="AB820" s="50" t="s">
        <v>1706</v>
      </c>
      <c r="AC820" s="51" t="s">
        <v>1707</v>
      </c>
      <c r="AD820" s="51" t="s">
        <v>1708</v>
      </c>
    </row>
    <row r="821" spans="1:30" x14ac:dyDescent="0.2">
      <c r="A821" s="58" t="s">
        <v>1658</v>
      </c>
      <c r="B821" s="20">
        <v>44875</v>
      </c>
      <c r="C821" s="21"/>
      <c r="D821" s="71" t="s">
        <v>1715</v>
      </c>
      <c r="E821" s="72" t="s">
        <v>1716</v>
      </c>
      <c r="F821" s="23"/>
      <c r="G821" s="56">
        <v>2.2000000000000002</v>
      </c>
      <c r="H821" s="52">
        <v>10</v>
      </c>
      <c r="I821" s="52">
        <v>20</v>
      </c>
      <c r="J821" s="25">
        <v>0.39583333333333331</v>
      </c>
      <c r="K821" s="25">
        <v>0.98958333333333337</v>
      </c>
      <c r="L821" s="26"/>
      <c r="M821" s="29"/>
      <c r="N821" s="29"/>
      <c r="O821" s="29" t="s">
        <v>157</v>
      </c>
      <c r="P821" s="29" t="s">
        <v>158</v>
      </c>
      <c r="Q821" s="30" t="s">
        <v>966</v>
      </c>
      <c r="R821" s="254"/>
      <c r="S821" s="31">
        <v>50</v>
      </c>
      <c r="T821" s="31">
        <v>89</v>
      </c>
      <c r="U821" s="32">
        <f>((T821-S821)/T821)</f>
        <v>0.43820224719101125</v>
      </c>
      <c r="V821" s="32">
        <f>((T821-S821)/S821)</f>
        <v>0.78</v>
      </c>
      <c r="W821" s="55" t="s">
        <v>159</v>
      </c>
      <c r="X821" s="117" t="s">
        <v>1717</v>
      </c>
      <c r="Y821" s="27" t="s">
        <v>153</v>
      </c>
      <c r="Z821" s="27" t="s">
        <v>1704</v>
      </c>
      <c r="AA821" s="49" t="s">
        <v>1705</v>
      </c>
      <c r="AB821" s="50" t="s">
        <v>1706</v>
      </c>
      <c r="AC821" s="51" t="s">
        <v>1707</v>
      </c>
      <c r="AD821" s="51" t="s">
        <v>1708</v>
      </c>
    </row>
    <row r="822" spans="1:30" ht="17.25" x14ac:dyDescent="0.2">
      <c r="A822" s="58" t="s">
        <v>1658</v>
      </c>
      <c r="B822" s="20">
        <v>44876</v>
      </c>
      <c r="C822" s="21">
        <v>44876</v>
      </c>
      <c r="D822" s="71"/>
      <c r="E822" s="28" t="s">
        <v>1718</v>
      </c>
      <c r="F822" s="23" t="s">
        <v>33</v>
      </c>
      <c r="G822" s="56"/>
      <c r="H822" s="52"/>
      <c r="I822" s="52"/>
      <c r="J822" s="25"/>
      <c r="K822" s="25"/>
      <c r="L822" s="26">
        <v>0.375</v>
      </c>
      <c r="M822" s="29" t="s">
        <v>194</v>
      </c>
      <c r="N822" s="29"/>
      <c r="O822" s="29"/>
      <c r="P822" s="29"/>
      <c r="Q822" s="30"/>
      <c r="R822" s="73"/>
      <c r="S822" s="31"/>
      <c r="T822" s="31"/>
      <c r="U822" s="32"/>
      <c r="V822" s="32"/>
      <c r="W822" s="55" t="s">
        <v>48</v>
      </c>
      <c r="X822" s="55"/>
      <c r="Y822" s="27" t="s">
        <v>29</v>
      </c>
      <c r="Z822" s="27" t="s">
        <v>1704</v>
      </c>
      <c r="AA822" s="49" t="s">
        <v>1705</v>
      </c>
      <c r="AB822" s="50" t="s">
        <v>1706</v>
      </c>
      <c r="AC822" s="51" t="s">
        <v>1707</v>
      </c>
      <c r="AD822" s="51" t="s">
        <v>1708</v>
      </c>
    </row>
    <row r="823" spans="1:30" x14ac:dyDescent="0.2">
      <c r="A823" s="58" t="s">
        <v>1658</v>
      </c>
      <c r="B823" s="20">
        <v>44876</v>
      </c>
      <c r="C823" s="21"/>
      <c r="D823" s="71" t="s">
        <v>1719</v>
      </c>
      <c r="E823" s="72" t="s">
        <v>1720</v>
      </c>
      <c r="F823" s="23"/>
      <c r="G823" s="119">
        <v>4.75</v>
      </c>
      <c r="H823" s="52">
        <v>4</v>
      </c>
      <c r="I823" s="52">
        <v>20</v>
      </c>
      <c r="J823" s="25">
        <v>0.58333333333333337</v>
      </c>
      <c r="K823" s="25">
        <v>0.78125</v>
      </c>
      <c r="L823" s="26"/>
      <c r="M823" s="29"/>
      <c r="N823" s="29"/>
      <c r="O823" s="29" t="s">
        <v>157</v>
      </c>
      <c r="P823" s="29" t="s">
        <v>158</v>
      </c>
      <c r="Q823" s="30" t="s">
        <v>55</v>
      </c>
      <c r="R823" s="73"/>
      <c r="S823" s="31">
        <v>130</v>
      </c>
      <c r="T823" s="31">
        <v>189</v>
      </c>
      <c r="U823" s="32">
        <f>((T823-S823)/T823)</f>
        <v>0.31216931216931215</v>
      </c>
      <c r="V823" s="32">
        <f>((T823-S823)/S823)</f>
        <v>0.45384615384615384</v>
      </c>
      <c r="W823" s="55" t="s">
        <v>159</v>
      </c>
      <c r="X823" s="117" t="s">
        <v>1721</v>
      </c>
      <c r="Y823" s="27" t="s">
        <v>153</v>
      </c>
      <c r="Z823" s="27" t="s">
        <v>1704</v>
      </c>
      <c r="AA823" s="49" t="s">
        <v>1705</v>
      </c>
      <c r="AB823" s="50" t="s">
        <v>1706</v>
      </c>
      <c r="AC823" s="51" t="s">
        <v>1707</v>
      </c>
      <c r="AD823" s="51" t="s">
        <v>1708</v>
      </c>
    </row>
    <row r="824" spans="1:30" x14ac:dyDescent="0.2">
      <c r="A824" s="58" t="s">
        <v>1658</v>
      </c>
      <c r="B824" s="20">
        <v>44876</v>
      </c>
      <c r="C824" s="21"/>
      <c r="D824" s="71" t="s">
        <v>1722</v>
      </c>
      <c r="E824" s="72" t="s">
        <v>1723</v>
      </c>
      <c r="F824" s="23"/>
      <c r="G824" s="56">
        <v>2.5</v>
      </c>
      <c r="H824" s="52">
        <v>4</v>
      </c>
      <c r="I824" s="52">
        <v>20</v>
      </c>
      <c r="J824" s="25">
        <v>0.60416666666666663</v>
      </c>
      <c r="K824" s="25">
        <v>0.70833333333333337</v>
      </c>
      <c r="L824" s="26"/>
      <c r="M824" s="29"/>
      <c r="N824" s="29"/>
      <c r="O824" s="29" t="s">
        <v>157</v>
      </c>
      <c r="P824" s="29" t="s">
        <v>180</v>
      </c>
      <c r="Q824" s="30" t="s">
        <v>55</v>
      </c>
      <c r="R824" s="73"/>
      <c r="S824" s="31">
        <v>50</v>
      </c>
      <c r="T824" s="31">
        <v>99</v>
      </c>
      <c r="U824" s="32">
        <f>((T824-S824)/T824)</f>
        <v>0.49494949494949497</v>
      </c>
      <c r="V824" s="32">
        <f>((T824-S824)/S824)</f>
        <v>0.98</v>
      </c>
      <c r="W824" s="55" t="s">
        <v>159</v>
      </c>
      <c r="X824" s="117" t="s">
        <v>1724</v>
      </c>
      <c r="Y824" s="27" t="s">
        <v>153</v>
      </c>
      <c r="Z824" s="27" t="s">
        <v>1704</v>
      </c>
      <c r="AA824" s="49" t="s">
        <v>1705</v>
      </c>
      <c r="AB824" s="50" t="s">
        <v>1706</v>
      </c>
      <c r="AC824" s="51" t="s">
        <v>1707</v>
      </c>
      <c r="AD824" s="51" t="s">
        <v>1708</v>
      </c>
    </row>
    <row r="825" spans="1:30" x14ac:dyDescent="0.2">
      <c r="A825" s="58" t="s">
        <v>1658</v>
      </c>
      <c r="B825" s="20">
        <v>44876</v>
      </c>
      <c r="C825" s="21"/>
      <c r="D825" s="71" t="s">
        <v>1725</v>
      </c>
      <c r="E825" s="72" t="s">
        <v>1726</v>
      </c>
      <c r="F825" s="23"/>
      <c r="G825" s="56">
        <v>3.5</v>
      </c>
      <c r="H825" s="52">
        <v>4</v>
      </c>
      <c r="I825" s="52">
        <v>20</v>
      </c>
      <c r="J825" s="25">
        <v>0.58333333333333337</v>
      </c>
      <c r="K825" s="25">
        <v>0.72916666666666663</v>
      </c>
      <c r="L825" s="26"/>
      <c r="M825" s="29"/>
      <c r="N825" s="29"/>
      <c r="O825" s="29" t="s">
        <v>157</v>
      </c>
      <c r="P825" s="29" t="s">
        <v>158</v>
      </c>
      <c r="Q825" s="30" t="s">
        <v>134</v>
      </c>
      <c r="R825" s="73"/>
      <c r="S825" s="31">
        <v>96</v>
      </c>
      <c r="T825" s="31">
        <v>139</v>
      </c>
      <c r="U825" s="32">
        <f>((T825-S825)/T825)</f>
        <v>0.30935251798561153</v>
      </c>
      <c r="V825" s="32">
        <f>((T825-S825)/S825)</f>
        <v>0.44791666666666669</v>
      </c>
      <c r="W825" s="55" t="s">
        <v>159</v>
      </c>
      <c r="X825" s="117" t="s">
        <v>1727</v>
      </c>
      <c r="Y825" s="27" t="s">
        <v>153</v>
      </c>
      <c r="Z825" s="27" t="s">
        <v>1704</v>
      </c>
      <c r="AA825" s="49" t="s">
        <v>1705</v>
      </c>
      <c r="AB825" s="50" t="s">
        <v>1706</v>
      </c>
      <c r="AC825" s="51" t="s">
        <v>1707</v>
      </c>
      <c r="AD825" s="51" t="s">
        <v>1708</v>
      </c>
    </row>
    <row r="826" spans="1:30" ht="17.25" x14ac:dyDescent="0.2">
      <c r="A826" s="58" t="s">
        <v>1658</v>
      </c>
      <c r="B826" s="20">
        <v>44877</v>
      </c>
      <c r="C826" s="21">
        <v>44877</v>
      </c>
      <c r="D826" s="46"/>
      <c r="E826" s="28" t="s">
        <v>1718</v>
      </c>
      <c r="F826" s="23" t="s">
        <v>33</v>
      </c>
      <c r="G826" s="56"/>
      <c r="H826" s="52"/>
      <c r="I826" s="52"/>
      <c r="J826" s="25"/>
      <c r="K826" s="25"/>
      <c r="L826" s="26" t="s">
        <v>194</v>
      </c>
      <c r="M826" s="29" t="s">
        <v>194</v>
      </c>
      <c r="N826" s="29"/>
      <c r="O826" s="29"/>
      <c r="P826" s="29"/>
      <c r="Q826" s="30"/>
      <c r="R826" s="53"/>
      <c r="S826" s="54"/>
      <c r="T826" s="54"/>
      <c r="U826" s="32"/>
      <c r="V826" s="32"/>
      <c r="W826" s="55" t="s">
        <v>48</v>
      </c>
      <c r="X826" s="55"/>
      <c r="Y826" s="113" t="s">
        <v>29</v>
      </c>
      <c r="Z826" s="27" t="s">
        <v>1704</v>
      </c>
      <c r="AA826" s="49" t="s">
        <v>1705</v>
      </c>
      <c r="AB826" s="50" t="s">
        <v>1706</v>
      </c>
      <c r="AC826" s="51" t="s">
        <v>1707</v>
      </c>
      <c r="AD826" s="51" t="s">
        <v>1708</v>
      </c>
    </row>
    <row r="827" spans="1:30" x14ac:dyDescent="0.2">
      <c r="A827" s="58" t="s">
        <v>1658</v>
      </c>
      <c r="B827" s="20">
        <v>44877</v>
      </c>
      <c r="C827" s="21"/>
      <c r="D827" s="71" t="s">
        <v>1728</v>
      </c>
      <c r="E827" s="72" t="s">
        <v>1729</v>
      </c>
      <c r="F827" s="23"/>
      <c r="G827" s="56">
        <v>120</v>
      </c>
      <c r="H827" s="52">
        <v>10</v>
      </c>
      <c r="I827" s="52">
        <v>25</v>
      </c>
      <c r="J827" s="25">
        <v>0.375</v>
      </c>
      <c r="K827" s="25">
        <v>0.5</v>
      </c>
      <c r="L827" s="26"/>
      <c r="M827" s="29"/>
      <c r="N827" s="29"/>
      <c r="O827" s="29" t="s">
        <v>150</v>
      </c>
      <c r="P827" s="29" t="s">
        <v>151</v>
      </c>
      <c r="Q827" s="30" t="s">
        <v>1441</v>
      </c>
      <c r="R827" s="254"/>
      <c r="S827" s="31">
        <v>3000</v>
      </c>
      <c r="T827" s="31">
        <v>3799</v>
      </c>
      <c r="U827" s="32">
        <f>((T827-S827)/T827)</f>
        <v>0.21031850486970255</v>
      </c>
      <c r="V827" s="32">
        <f>((T827-S827)/S827)</f>
        <v>0.26633333333333331</v>
      </c>
      <c r="W827" s="55" t="s">
        <v>252</v>
      </c>
      <c r="X827" s="138" t="s">
        <v>1730</v>
      </c>
      <c r="Y827" s="27"/>
      <c r="Z827" s="27" t="s">
        <v>1704</v>
      </c>
      <c r="AA827" s="49" t="s">
        <v>1705</v>
      </c>
      <c r="AB827" s="50" t="s">
        <v>1706</v>
      </c>
      <c r="AC827" s="51" t="s">
        <v>1707</v>
      </c>
      <c r="AD827" s="51" t="s">
        <v>1708</v>
      </c>
    </row>
    <row r="828" spans="1:30" x14ac:dyDescent="0.2">
      <c r="A828" s="58" t="s">
        <v>1658</v>
      </c>
      <c r="B828" s="20">
        <v>44877</v>
      </c>
      <c r="C828" s="21"/>
      <c r="D828" s="71" t="s">
        <v>1731</v>
      </c>
      <c r="E828" s="72" t="s">
        <v>1729</v>
      </c>
      <c r="F828" s="23"/>
      <c r="G828" s="56">
        <v>120</v>
      </c>
      <c r="H828" s="52">
        <v>10</v>
      </c>
      <c r="I828" s="52">
        <v>25</v>
      </c>
      <c r="J828" s="25">
        <v>0.375</v>
      </c>
      <c r="K828" s="25">
        <v>0.5</v>
      </c>
      <c r="L828" s="26"/>
      <c r="M828" s="29"/>
      <c r="N828" s="29"/>
      <c r="O828" s="29" t="s">
        <v>150</v>
      </c>
      <c r="P828" s="29" t="s">
        <v>151</v>
      </c>
      <c r="Q828" s="30" t="s">
        <v>1441</v>
      </c>
      <c r="R828" s="254"/>
      <c r="S828" s="31">
        <f>3000+600</f>
        <v>3600</v>
      </c>
      <c r="T828" s="31">
        <v>4499</v>
      </c>
      <c r="U828" s="32">
        <f>((T828-S828)/T828)</f>
        <v>0.19982218270726829</v>
      </c>
      <c r="V828" s="32">
        <f>((T828-S828)/S828)</f>
        <v>0.24972222222222223</v>
      </c>
      <c r="W828" s="55" t="s">
        <v>252</v>
      </c>
      <c r="X828" s="138" t="s">
        <v>1730</v>
      </c>
      <c r="Y828" s="27"/>
      <c r="Z828" s="27" t="s">
        <v>1704</v>
      </c>
      <c r="AA828" s="49" t="s">
        <v>1705</v>
      </c>
      <c r="AB828" s="50" t="s">
        <v>1706</v>
      </c>
      <c r="AC828" s="51" t="s">
        <v>1707</v>
      </c>
      <c r="AD828" s="51" t="s">
        <v>1708</v>
      </c>
    </row>
    <row r="829" spans="1:30" ht="18.75" x14ac:dyDescent="0.2">
      <c r="A829" s="16" t="s">
        <v>1732</v>
      </c>
      <c r="B829" s="17">
        <v>44877</v>
      </c>
      <c r="C829" s="18">
        <v>44877</v>
      </c>
      <c r="D829" s="33"/>
      <c r="E829" s="34" t="s">
        <v>1733</v>
      </c>
      <c r="F829" s="35"/>
      <c r="G829" s="36"/>
      <c r="H829" s="36"/>
      <c r="I829" s="36"/>
      <c r="J829" s="37"/>
      <c r="K829" s="37"/>
      <c r="L829" s="38"/>
      <c r="M829" s="39"/>
      <c r="N829" s="39"/>
      <c r="O829" s="39"/>
      <c r="P829" s="39"/>
      <c r="Q829" s="40"/>
      <c r="R829" s="41"/>
      <c r="S829" s="42"/>
      <c r="T829" s="42"/>
      <c r="U829" s="43"/>
      <c r="V829" s="43"/>
      <c r="W829" s="16" t="s">
        <v>28</v>
      </c>
      <c r="X829" s="16"/>
      <c r="Y829" s="112" t="s">
        <v>29</v>
      </c>
      <c r="Z829" s="44"/>
      <c r="AA829" s="44"/>
      <c r="AB829" s="44"/>
      <c r="AC829" s="45"/>
      <c r="AD829" s="45"/>
    </row>
    <row r="830" spans="1:30" ht="17.25" x14ac:dyDescent="0.2">
      <c r="A830" s="58" t="s">
        <v>1732</v>
      </c>
      <c r="B830" s="20">
        <v>44877</v>
      </c>
      <c r="C830" s="21">
        <v>44877</v>
      </c>
      <c r="D830" s="71"/>
      <c r="E830" s="28" t="s">
        <v>1718</v>
      </c>
      <c r="F830" s="23" t="s">
        <v>33</v>
      </c>
      <c r="G830" s="56"/>
      <c r="H830" s="52"/>
      <c r="I830" s="52"/>
      <c r="J830" s="25"/>
      <c r="K830" s="25"/>
      <c r="L830" s="26" t="s">
        <v>194</v>
      </c>
      <c r="M830" s="29" t="s">
        <v>194</v>
      </c>
      <c r="N830" s="29"/>
      <c r="O830" s="29"/>
      <c r="P830" s="29"/>
      <c r="Q830" s="30"/>
      <c r="R830" s="73"/>
      <c r="S830" s="31"/>
      <c r="T830" s="31"/>
      <c r="U830" s="32"/>
      <c r="V830" s="32"/>
      <c r="W830" s="55" t="s">
        <v>48</v>
      </c>
      <c r="X830" s="55"/>
      <c r="Y830" s="27" t="s">
        <v>29</v>
      </c>
      <c r="Z830" s="27" t="s">
        <v>1704</v>
      </c>
      <c r="AA830" s="49" t="s">
        <v>1705</v>
      </c>
      <c r="AB830" s="50" t="s">
        <v>1706</v>
      </c>
      <c r="AC830" s="51" t="s">
        <v>1707</v>
      </c>
      <c r="AD830" s="51" t="s">
        <v>1708</v>
      </c>
    </row>
    <row r="831" spans="1:30" x14ac:dyDescent="0.2">
      <c r="A831" s="58" t="s">
        <v>1732</v>
      </c>
      <c r="B831" s="20">
        <v>44873</v>
      </c>
      <c r="C831" s="21"/>
      <c r="D831" s="71" t="s">
        <v>1734</v>
      </c>
      <c r="E831" s="72" t="s">
        <v>1729</v>
      </c>
      <c r="F831" s="23"/>
      <c r="G831" s="56">
        <v>120</v>
      </c>
      <c r="H831" s="52">
        <v>10</v>
      </c>
      <c r="I831" s="52">
        <v>25</v>
      </c>
      <c r="J831" s="25">
        <v>0.375</v>
      </c>
      <c r="K831" s="25">
        <v>0.625</v>
      </c>
      <c r="L831" s="26"/>
      <c r="M831" s="29"/>
      <c r="N831" s="29"/>
      <c r="O831" s="29" t="s">
        <v>150</v>
      </c>
      <c r="P831" s="29" t="s">
        <v>151</v>
      </c>
      <c r="Q831" s="30" t="s">
        <v>1441</v>
      </c>
      <c r="R831" s="254"/>
      <c r="S831" s="31">
        <v>3000</v>
      </c>
      <c r="T831" s="31">
        <v>3799</v>
      </c>
      <c r="U831" s="32">
        <f>((T831-S831)/T831)</f>
        <v>0.21031850486970255</v>
      </c>
      <c r="V831" s="32">
        <f>((T831-S831)/S831)</f>
        <v>0.26633333333333331</v>
      </c>
      <c r="W831" s="55" t="s">
        <v>34</v>
      </c>
      <c r="X831" s="138" t="s">
        <v>1735</v>
      </c>
      <c r="Y831" s="27"/>
      <c r="Z831" s="27" t="s">
        <v>1704</v>
      </c>
      <c r="AA831" s="49" t="s">
        <v>1705</v>
      </c>
      <c r="AB831" s="50" t="s">
        <v>1706</v>
      </c>
      <c r="AC831" s="51" t="s">
        <v>1707</v>
      </c>
      <c r="AD831" s="51" t="s">
        <v>1708</v>
      </c>
    </row>
    <row r="832" spans="1:30" x14ac:dyDescent="0.2">
      <c r="A832" s="58" t="s">
        <v>1732</v>
      </c>
      <c r="B832" s="20">
        <v>44873</v>
      </c>
      <c r="C832" s="21"/>
      <c r="D832" s="71" t="s">
        <v>1736</v>
      </c>
      <c r="E832" s="72" t="s">
        <v>1729</v>
      </c>
      <c r="F832" s="23"/>
      <c r="G832" s="56">
        <v>120</v>
      </c>
      <c r="H832" s="52">
        <v>10</v>
      </c>
      <c r="I832" s="52">
        <v>25</v>
      </c>
      <c r="J832" s="25">
        <v>0.375</v>
      </c>
      <c r="K832" s="25">
        <v>0.625</v>
      </c>
      <c r="L832" s="26"/>
      <c r="M832" s="29"/>
      <c r="N832" s="29"/>
      <c r="O832" s="29" t="s">
        <v>150</v>
      </c>
      <c r="P832" s="29" t="s">
        <v>151</v>
      </c>
      <c r="Q832" s="30" t="s">
        <v>1441</v>
      </c>
      <c r="R832" s="254"/>
      <c r="S832" s="31">
        <v>3600</v>
      </c>
      <c r="T832" s="31">
        <v>4499</v>
      </c>
      <c r="U832" s="32">
        <f>((T832-S832)/T832)</f>
        <v>0.19982218270726829</v>
      </c>
      <c r="V832" s="32">
        <f>((T832-S832)/S832)</f>
        <v>0.24972222222222223</v>
      </c>
      <c r="W832" s="55" t="s">
        <v>34</v>
      </c>
      <c r="X832" s="138" t="s">
        <v>1735</v>
      </c>
      <c r="Y832" s="27"/>
      <c r="Z832" s="27" t="s">
        <v>1704</v>
      </c>
      <c r="AA832" s="49" t="s">
        <v>1705</v>
      </c>
      <c r="AB832" s="50" t="s">
        <v>1706</v>
      </c>
      <c r="AC832" s="51" t="s">
        <v>1707</v>
      </c>
      <c r="AD832" s="51" t="s">
        <v>1708</v>
      </c>
    </row>
    <row r="833" spans="1:30" ht="17.25" x14ac:dyDescent="0.2">
      <c r="A833" s="58" t="s">
        <v>1732</v>
      </c>
      <c r="B833" s="20">
        <v>44878</v>
      </c>
      <c r="C833" s="21">
        <v>44878</v>
      </c>
      <c r="D833" s="71"/>
      <c r="E833" s="28" t="s">
        <v>1718</v>
      </c>
      <c r="F833" s="23" t="s">
        <v>33</v>
      </c>
      <c r="G833" s="56"/>
      <c r="H833" s="52"/>
      <c r="I833" s="52"/>
      <c r="J833" s="25"/>
      <c r="K833" s="25"/>
      <c r="L833" s="26" t="s">
        <v>194</v>
      </c>
      <c r="M833" s="29">
        <v>0.83333333333333337</v>
      </c>
      <c r="N833" s="29"/>
      <c r="O833" s="29"/>
      <c r="P833" s="29"/>
      <c r="Q833" s="30"/>
      <c r="R833" s="73"/>
      <c r="S833" s="31"/>
      <c r="T833" s="31"/>
      <c r="U833" s="32"/>
      <c r="V833" s="32"/>
      <c r="W833" s="55" t="s">
        <v>48</v>
      </c>
      <c r="X833" s="55"/>
      <c r="Y833" s="27" t="s">
        <v>29</v>
      </c>
      <c r="Z833" s="27" t="s">
        <v>1704</v>
      </c>
      <c r="AA833" s="49" t="s">
        <v>1705</v>
      </c>
      <c r="AB833" s="50" t="s">
        <v>1706</v>
      </c>
      <c r="AC833" s="51" t="s">
        <v>1707</v>
      </c>
      <c r="AD833" s="51" t="s">
        <v>1708</v>
      </c>
    </row>
    <row r="834" spans="1:30" x14ac:dyDescent="0.2">
      <c r="A834" s="58" t="s">
        <v>1732</v>
      </c>
      <c r="B834" s="20">
        <v>44878</v>
      </c>
      <c r="C834" s="21"/>
      <c r="D834" s="71" t="s">
        <v>1719</v>
      </c>
      <c r="E834" s="72" t="s">
        <v>1720</v>
      </c>
      <c r="F834" s="23"/>
      <c r="G834" s="119">
        <v>4.75</v>
      </c>
      <c r="H834" s="52">
        <v>4</v>
      </c>
      <c r="I834" s="52">
        <v>20</v>
      </c>
      <c r="J834" s="25">
        <v>0.33333333333333331</v>
      </c>
      <c r="K834" s="25">
        <v>0.53125</v>
      </c>
      <c r="L834" s="26"/>
      <c r="M834" s="29"/>
      <c r="N834" s="29"/>
      <c r="O834" s="29" t="s">
        <v>157</v>
      </c>
      <c r="P834" s="29" t="s">
        <v>158</v>
      </c>
      <c r="Q834" s="30" t="s">
        <v>55</v>
      </c>
      <c r="R834" s="73"/>
      <c r="S834" s="31">
        <v>130</v>
      </c>
      <c r="T834" s="31">
        <v>189</v>
      </c>
      <c r="U834" s="32">
        <f t="shared" ref="U834:U839" si="70">((T834-S834)/T834)</f>
        <v>0.31216931216931215</v>
      </c>
      <c r="V834" s="32">
        <f t="shared" ref="V834:V839" si="71">((T834-S834)/S834)</f>
        <v>0.45384615384615384</v>
      </c>
      <c r="W834" s="55" t="s">
        <v>159</v>
      </c>
      <c r="X834" s="117" t="s">
        <v>1721</v>
      </c>
      <c r="Y834" s="27" t="s">
        <v>153</v>
      </c>
      <c r="Z834" s="27" t="s">
        <v>1704</v>
      </c>
      <c r="AA834" s="49" t="s">
        <v>1705</v>
      </c>
      <c r="AB834" s="50" t="s">
        <v>1706</v>
      </c>
      <c r="AC834" s="51" t="s">
        <v>1707</v>
      </c>
      <c r="AD834" s="51" t="s">
        <v>1708</v>
      </c>
    </row>
    <row r="835" spans="1:30" x14ac:dyDescent="0.2">
      <c r="A835" s="58" t="s">
        <v>1732</v>
      </c>
      <c r="B835" s="20">
        <v>44878</v>
      </c>
      <c r="C835" s="21"/>
      <c r="D835" s="71" t="s">
        <v>1737</v>
      </c>
      <c r="E835" s="72" t="s">
        <v>1738</v>
      </c>
      <c r="F835" s="23"/>
      <c r="G835" s="56">
        <v>7</v>
      </c>
      <c r="H835" s="52">
        <v>4</v>
      </c>
      <c r="I835" s="52">
        <v>20</v>
      </c>
      <c r="J835" s="25">
        <v>0.33333333333333331</v>
      </c>
      <c r="K835" s="25">
        <v>0.625</v>
      </c>
      <c r="L835" s="26"/>
      <c r="M835" s="29"/>
      <c r="N835" s="29"/>
      <c r="O835" s="29" t="s">
        <v>57</v>
      </c>
      <c r="P835" s="29" t="s">
        <v>158</v>
      </c>
      <c r="Q835" s="30" t="s">
        <v>134</v>
      </c>
      <c r="R835" s="73"/>
      <c r="S835" s="31">
        <v>209</v>
      </c>
      <c r="T835" s="31">
        <v>299</v>
      </c>
      <c r="U835" s="32">
        <f t="shared" si="70"/>
        <v>0.30100334448160537</v>
      </c>
      <c r="V835" s="32">
        <f t="shared" si="71"/>
        <v>0.43062200956937802</v>
      </c>
      <c r="W835" s="55" t="s">
        <v>159</v>
      </c>
      <c r="X835" s="117" t="s">
        <v>1739</v>
      </c>
      <c r="Y835" s="27" t="s">
        <v>153</v>
      </c>
      <c r="Z835" s="27" t="s">
        <v>1704</v>
      </c>
      <c r="AA835" s="49" t="s">
        <v>1705</v>
      </c>
      <c r="AB835" s="50" t="s">
        <v>1706</v>
      </c>
      <c r="AC835" s="51" t="s">
        <v>1707</v>
      </c>
      <c r="AD835" s="51" t="s">
        <v>1708</v>
      </c>
    </row>
    <row r="836" spans="1:30" x14ac:dyDescent="0.2">
      <c r="A836" s="58" t="s">
        <v>1732</v>
      </c>
      <c r="B836" s="20">
        <v>44878</v>
      </c>
      <c r="C836" s="21"/>
      <c r="D836" s="71" t="s">
        <v>1722</v>
      </c>
      <c r="E836" s="72" t="s">
        <v>1723</v>
      </c>
      <c r="F836" s="23"/>
      <c r="G836" s="56">
        <v>2.5</v>
      </c>
      <c r="H836" s="52">
        <v>4</v>
      </c>
      <c r="I836" s="52">
        <v>20</v>
      </c>
      <c r="J836" s="25">
        <v>0.375</v>
      </c>
      <c r="K836" s="25">
        <v>0.47916666666666669</v>
      </c>
      <c r="L836" s="26"/>
      <c r="M836" s="29"/>
      <c r="N836" s="29"/>
      <c r="O836" s="29" t="s">
        <v>157</v>
      </c>
      <c r="P836" s="29" t="s">
        <v>180</v>
      </c>
      <c r="Q836" s="30" t="s">
        <v>55</v>
      </c>
      <c r="R836" s="73"/>
      <c r="S836" s="31">
        <v>50</v>
      </c>
      <c r="T836" s="31">
        <v>99</v>
      </c>
      <c r="U836" s="32">
        <f t="shared" si="70"/>
        <v>0.49494949494949497</v>
      </c>
      <c r="V836" s="32">
        <f t="shared" si="71"/>
        <v>0.98</v>
      </c>
      <c r="W836" s="55" t="s">
        <v>159</v>
      </c>
      <c r="X836" s="117" t="s">
        <v>1724</v>
      </c>
      <c r="Y836" s="27" t="s">
        <v>153</v>
      </c>
      <c r="Z836" s="27" t="s">
        <v>1704</v>
      </c>
      <c r="AA836" s="49" t="s">
        <v>1705</v>
      </c>
      <c r="AB836" s="50" t="s">
        <v>1706</v>
      </c>
      <c r="AC836" s="51" t="s">
        <v>1707</v>
      </c>
      <c r="AD836" s="51" t="s">
        <v>1708</v>
      </c>
    </row>
    <row r="837" spans="1:30" x14ac:dyDescent="0.2">
      <c r="A837" s="58" t="s">
        <v>1732</v>
      </c>
      <c r="B837" s="20">
        <v>44878</v>
      </c>
      <c r="C837" s="21"/>
      <c r="D837" s="71" t="s">
        <v>1725</v>
      </c>
      <c r="E837" s="72" t="s">
        <v>1726</v>
      </c>
      <c r="F837" s="23"/>
      <c r="G837" s="56">
        <v>3.5</v>
      </c>
      <c r="H837" s="52">
        <v>4</v>
      </c>
      <c r="I837" s="52">
        <v>20</v>
      </c>
      <c r="J837" s="25">
        <v>0.35416666666666669</v>
      </c>
      <c r="K837" s="25">
        <v>0.5</v>
      </c>
      <c r="L837" s="26"/>
      <c r="M837" s="29"/>
      <c r="N837" s="29"/>
      <c r="O837" s="29" t="s">
        <v>157</v>
      </c>
      <c r="P837" s="29" t="s">
        <v>158</v>
      </c>
      <c r="Q837" s="30" t="s">
        <v>134</v>
      </c>
      <c r="R837" s="73"/>
      <c r="S837" s="31">
        <v>96</v>
      </c>
      <c r="T837" s="31">
        <v>139</v>
      </c>
      <c r="U837" s="32">
        <f t="shared" si="70"/>
        <v>0.30935251798561153</v>
      </c>
      <c r="V837" s="32">
        <f t="shared" si="71"/>
        <v>0.44791666666666669</v>
      </c>
      <c r="W837" s="55" t="s">
        <v>159</v>
      </c>
      <c r="X837" s="117" t="s">
        <v>1727</v>
      </c>
      <c r="Y837" s="27" t="s">
        <v>153</v>
      </c>
      <c r="Z837" s="27" t="s">
        <v>1704</v>
      </c>
      <c r="AA837" s="49" t="s">
        <v>1705</v>
      </c>
      <c r="AB837" s="50" t="s">
        <v>1706</v>
      </c>
      <c r="AC837" s="51" t="s">
        <v>1707</v>
      </c>
      <c r="AD837" s="51" t="s">
        <v>1708</v>
      </c>
    </row>
    <row r="838" spans="1:30" x14ac:dyDescent="0.2">
      <c r="A838" s="58" t="s">
        <v>1732</v>
      </c>
      <c r="B838" s="20">
        <v>44878</v>
      </c>
      <c r="C838" s="21"/>
      <c r="D838" s="71" t="s">
        <v>1740</v>
      </c>
      <c r="E838" s="72" t="s">
        <v>1741</v>
      </c>
      <c r="F838" s="23"/>
      <c r="G838" s="56">
        <v>4</v>
      </c>
      <c r="H838" s="52">
        <v>4</v>
      </c>
      <c r="I838" s="52">
        <v>20</v>
      </c>
      <c r="J838" s="25">
        <v>0.38541666666666669</v>
      </c>
      <c r="K838" s="25">
        <v>0.55208333333333337</v>
      </c>
      <c r="L838" s="26"/>
      <c r="M838" s="29"/>
      <c r="N838" s="29"/>
      <c r="O838" s="29" t="s">
        <v>157</v>
      </c>
      <c r="P838" s="29" t="s">
        <v>158</v>
      </c>
      <c r="Q838" s="30" t="s">
        <v>134</v>
      </c>
      <c r="R838" s="73"/>
      <c r="S838" s="31">
        <v>189</v>
      </c>
      <c r="T838" s="31">
        <v>269</v>
      </c>
      <c r="U838" s="32">
        <f t="shared" si="70"/>
        <v>0.29739776951672864</v>
      </c>
      <c r="V838" s="32">
        <f t="shared" si="71"/>
        <v>0.42328042328042326</v>
      </c>
      <c r="W838" s="55" t="s">
        <v>159</v>
      </c>
      <c r="X838" s="117" t="s">
        <v>1742</v>
      </c>
      <c r="Y838" s="27" t="s">
        <v>153</v>
      </c>
      <c r="Z838" s="27" t="s">
        <v>1704</v>
      </c>
      <c r="AA838" s="49" t="s">
        <v>1705</v>
      </c>
      <c r="AB838" s="50" t="s">
        <v>1706</v>
      </c>
      <c r="AC838" s="51" t="s">
        <v>1707</v>
      </c>
      <c r="AD838" s="51" t="s">
        <v>1708</v>
      </c>
    </row>
    <row r="839" spans="1:30" x14ac:dyDescent="0.2">
      <c r="A839" s="58" t="s">
        <v>1732</v>
      </c>
      <c r="B839" s="20">
        <v>44878</v>
      </c>
      <c r="C839" s="21"/>
      <c r="D839" s="71" t="s">
        <v>1743</v>
      </c>
      <c r="E839" s="72" t="s">
        <v>1744</v>
      </c>
      <c r="F839" s="23"/>
      <c r="G839" s="56">
        <v>7</v>
      </c>
      <c r="H839" s="52">
        <v>4</v>
      </c>
      <c r="I839" s="52">
        <v>12</v>
      </c>
      <c r="J839" s="25">
        <v>0.33333333333333331</v>
      </c>
      <c r="K839" s="25">
        <v>0.625</v>
      </c>
      <c r="L839" s="26"/>
      <c r="M839" s="29"/>
      <c r="N839" s="29"/>
      <c r="O839" s="29" t="s">
        <v>57</v>
      </c>
      <c r="P839" s="29" t="s">
        <v>158</v>
      </c>
      <c r="Q839" s="30" t="s">
        <v>135</v>
      </c>
      <c r="R839" s="73"/>
      <c r="S839" s="31">
        <v>316</v>
      </c>
      <c r="T839" s="31">
        <v>449</v>
      </c>
      <c r="U839" s="32">
        <f t="shared" si="70"/>
        <v>0.29621380846325168</v>
      </c>
      <c r="V839" s="32">
        <f t="shared" si="71"/>
        <v>0.42088607594936711</v>
      </c>
      <c r="W839" s="55" t="s">
        <v>159</v>
      </c>
      <c r="X839" s="117" t="s">
        <v>1745</v>
      </c>
      <c r="Y839" s="27" t="s">
        <v>153</v>
      </c>
      <c r="Z839" s="27" t="s">
        <v>1704</v>
      </c>
      <c r="AA839" s="49" t="s">
        <v>1705</v>
      </c>
      <c r="AB839" s="50" t="s">
        <v>1706</v>
      </c>
      <c r="AC839" s="51" t="s">
        <v>1707</v>
      </c>
      <c r="AD839" s="51" t="s">
        <v>1708</v>
      </c>
    </row>
    <row r="840" spans="1:30" ht="17.25" x14ac:dyDescent="0.2">
      <c r="A840" s="58" t="s">
        <v>1732</v>
      </c>
      <c r="B840" s="20">
        <v>44879</v>
      </c>
      <c r="C840" s="21">
        <v>44879</v>
      </c>
      <c r="D840" s="71"/>
      <c r="E840" s="28" t="s">
        <v>1746</v>
      </c>
      <c r="F840" s="23" t="s">
        <v>39</v>
      </c>
      <c r="G840" s="56"/>
      <c r="H840" s="52"/>
      <c r="I840" s="52"/>
      <c r="J840" s="25"/>
      <c r="K840" s="25"/>
      <c r="L840" s="26">
        <v>0.29166666666666669</v>
      </c>
      <c r="M840" s="29">
        <v>0.6875</v>
      </c>
      <c r="N840" s="29"/>
      <c r="O840" s="29"/>
      <c r="P840" s="29"/>
      <c r="Q840" s="30"/>
      <c r="R840" s="73"/>
      <c r="S840" s="31"/>
      <c r="T840" s="31"/>
      <c r="U840" s="32"/>
      <c r="V840" s="32"/>
      <c r="W840" s="55" t="s">
        <v>48</v>
      </c>
      <c r="X840" s="55"/>
      <c r="Y840" s="27" t="s">
        <v>29</v>
      </c>
      <c r="Z840" s="27" t="s">
        <v>1704</v>
      </c>
      <c r="AA840" s="49" t="s">
        <v>1705</v>
      </c>
      <c r="AB840" s="50" t="s">
        <v>1706</v>
      </c>
      <c r="AC840" s="51" t="s">
        <v>1707</v>
      </c>
      <c r="AD840" s="51" t="s">
        <v>1708</v>
      </c>
    </row>
    <row r="841" spans="1:30" x14ac:dyDescent="0.2">
      <c r="A841" s="58" t="s">
        <v>1732</v>
      </c>
      <c r="B841" s="20">
        <v>44879</v>
      </c>
      <c r="C841" s="21"/>
      <c r="D841" s="71" t="s">
        <v>1747</v>
      </c>
      <c r="E841" s="72" t="s">
        <v>1748</v>
      </c>
      <c r="F841" s="23"/>
      <c r="G841" s="56">
        <v>2</v>
      </c>
      <c r="H841" s="52">
        <v>10</v>
      </c>
      <c r="I841" s="52">
        <v>16</v>
      </c>
      <c r="J841" s="25">
        <v>0.375</v>
      </c>
      <c r="K841" s="25">
        <v>0.45833333333333331</v>
      </c>
      <c r="L841" s="26"/>
      <c r="M841" s="29"/>
      <c r="N841" s="29"/>
      <c r="O841" s="29" t="s">
        <v>157</v>
      </c>
      <c r="P841" s="29" t="s">
        <v>158</v>
      </c>
      <c r="Q841" s="30" t="s">
        <v>1198</v>
      </c>
      <c r="R841" s="254"/>
      <c r="S841" s="31">
        <v>50</v>
      </c>
      <c r="T841" s="31">
        <v>89</v>
      </c>
      <c r="U841" s="32">
        <f>((T841-S841)/T841)</f>
        <v>0.43820224719101125</v>
      </c>
      <c r="V841" s="32">
        <f>((T841-S841)/S841)</f>
        <v>0.78</v>
      </c>
      <c r="W841" s="55" t="s">
        <v>159</v>
      </c>
      <c r="X841" s="117" t="s">
        <v>1749</v>
      </c>
      <c r="Y841" s="27" t="s">
        <v>153</v>
      </c>
      <c r="Z841" s="27" t="s">
        <v>1704</v>
      </c>
      <c r="AA841" s="49" t="s">
        <v>1705</v>
      </c>
      <c r="AB841" s="50" t="s">
        <v>1706</v>
      </c>
      <c r="AC841" s="51" t="s">
        <v>1707</v>
      </c>
      <c r="AD841" s="51" t="s">
        <v>1708</v>
      </c>
    </row>
    <row r="842" spans="1:30" x14ac:dyDescent="0.2">
      <c r="A842" s="58" t="s">
        <v>1732</v>
      </c>
      <c r="B842" s="20">
        <v>44879</v>
      </c>
      <c r="C842" s="21"/>
      <c r="D842" s="55" t="s">
        <v>1750</v>
      </c>
      <c r="E842" s="72" t="s">
        <v>1751</v>
      </c>
      <c r="F842" s="23"/>
      <c r="G842" s="56">
        <v>3.2</v>
      </c>
      <c r="H842" s="52">
        <v>4</v>
      </c>
      <c r="I842" s="52">
        <v>20</v>
      </c>
      <c r="J842" s="25">
        <v>0.41666666666666669</v>
      </c>
      <c r="K842" s="25">
        <v>0.55555555555555558</v>
      </c>
      <c r="L842" s="26"/>
      <c r="M842" s="29"/>
      <c r="N842" s="29"/>
      <c r="O842" s="29" t="s">
        <v>157</v>
      </c>
      <c r="P842" s="29" t="s">
        <v>158</v>
      </c>
      <c r="Q842" s="30" t="s">
        <v>47</v>
      </c>
      <c r="R842" s="254"/>
      <c r="S842" s="31">
        <v>379</v>
      </c>
      <c r="T842" s="31">
        <v>539</v>
      </c>
      <c r="U842" s="32">
        <f>((T842-S842)/T842)</f>
        <v>0.29684601113172543</v>
      </c>
      <c r="V842" s="32">
        <f>((T842-S842)/S842)</f>
        <v>0.42216358839050133</v>
      </c>
      <c r="W842" s="55" t="s">
        <v>159</v>
      </c>
      <c r="X842" s="117" t="s">
        <v>1752</v>
      </c>
      <c r="Y842" s="27" t="s">
        <v>153</v>
      </c>
      <c r="Z842" s="27" t="s">
        <v>1704</v>
      </c>
      <c r="AA842" s="49" t="s">
        <v>1705</v>
      </c>
      <c r="AB842" s="50" t="s">
        <v>1706</v>
      </c>
      <c r="AC842" s="51" t="s">
        <v>1707</v>
      </c>
      <c r="AD842" s="51" t="s">
        <v>1708</v>
      </c>
    </row>
    <row r="843" spans="1:30" x14ac:dyDescent="0.2">
      <c r="A843" s="58" t="s">
        <v>1732</v>
      </c>
      <c r="B843" s="20">
        <v>44879</v>
      </c>
      <c r="C843" s="21"/>
      <c r="D843" s="71" t="s">
        <v>1753</v>
      </c>
      <c r="E843" s="72" t="s">
        <v>1754</v>
      </c>
      <c r="F843" s="23"/>
      <c r="G843" s="56">
        <v>3</v>
      </c>
      <c r="H843" s="52">
        <v>4</v>
      </c>
      <c r="I843" s="52">
        <v>20</v>
      </c>
      <c r="J843" s="25">
        <v>0.3125</v>
      </c>
      <c r="K843" s="25">
        <v>0.4375</v>
      </c>
      <c r="L843" s="26"/>
      <c r="M843" s="29"/>
      <c r="N843" s="29"/>
      <c r="O843" s="29" t="s">
        <v>157</v>
      </c>
      <c r="P843" s="29" t="s">
        <v>158</v>
      </c>
      <c r="Q843" s="30" t="s">
        <v>47</v>
      </c>
      <c r="R843" s="254"/>
      <c r="S843" s="31">
        <v>120</v>
      </c>
      <c r="T843" s="31">
        <v>179</v>
      </c>
      <c r="U843" s="32">
        <f>((T843-S843)/T843)</f>
        <v>0.32960893854748602</v>
      </c>
      <c r="V843" s="32">
        <f>((T843-S843)/S843)</f>
        <v>0.49166666666666664</v>
      </c>
      <c r="W843" s="55" t="s">
        <v>159</v>
      </c>
      <c r="X843" s="117" t="s">
        <v>1755</v>
      </c>
      <c r="Y843" s="27" t="s">
        <v>153</v>
      </c>
      <c r="Z843" s="27" t="s">
        <v>1704</v>
      </c>
      <c r="AA843" s="49" t="s">
        <v>1705</v>
      </c>
      <c r="AB843" s="50" t="s">
        <v>1706</v>
      </c>
      <c r="AC843" s="51" t="s">
        <v>1707</v>
      </c>
      <c r="AD843" s="51" t="s">
        <v>1708</v>
      </c>
    </row>
    <row r="844" spans="1:30" ht="17.25" x14ac:dyDescent="0.2">
      <c r="A844" s="58" t="s">
        <v>1732</v>
      </c>
      <c r="B844" s="20">
        <v>44880</v>
      </c>
      <c r="C844" s="21">
        <v>44880</v>
      </c>
      <c r="D844" s="71"/>
      <c r="E844" s="28" t="s">
        <v>1756</v>
      </c>
      <c r="F844" s="23" t="s">
        <v>39</v>
      </c>
      <c r="G844" s="56"/>
      <c r="H844" s="52"/>
      <c r="I844" s="52"/>
      <c r="J844" s="25"/>
      <c r="K844" s="25"/>
      <c r="L844" s="26">
        <v>0.8125</v>
      </c>
      <c r="M844" s="29">
        <v>0.91666666666666663</v>
      </c>
      <c r="N844" s="29"/>
      <c r="O844" s="29"/>
      <c r="P844" s="29"/>
      <c r="Q844" s="30"/>
      <c r="R844" s="73"/>
      <c r="S844" s="31"/>
      <c r="T844" s="31"/>
      <c r="U844" s="32"/>
      <c r="V844" s="32"/>
      <c r="W844" s="55" t="s">
        <v>48</v>
      </c>
      <c r="X844" s="55"/>
      <c r="Y844" s="27" t="s">
        <v>29</v>
      </c>
      <c r="Z844" s="27" t="s">
        <v>1757</v>
      </c>
      <c r="AA844" s="49" t="s">
        <v>1758</v>
      </c>
      <c r="AB844" s="50" t="s">
        <v>1759</v>
      </c>
      <c r="AC844" s="51" t="s">
        <v>1760</v>
      </c>
      <c r="AD844" s="51" t="s">
        <v>1761</v>
      </c>
    </row>
    <row r="845" spans="1:30" ht="17.25" x14ac:dyDescent="0.2">
      <c r="A845" s="58" t="s">
        <v>1732</v>
      </c>
      <c r="B845" s="20">
        <v>44881</v>
      </c>
      <c r="C845" s="21">
        <v>44881</v>
      </c>
      <c r="D845" s="71"/>
      <c r="E845" s="28" t="s">
        <v>1762</v>
      </c>
      <c r="F845" s="23" t="s">
        <v>39</v>
      </c>
      <c r="G845" s="56"/>
      <c r="H845" s="52"/>
      <c r="I845" s="52"/>
      <c r="J845" s="25"/>
      <c r="K845" s="25"/>
      <c r="L845" s="26">
        <v>0.29166666666666669</v>
      </c>
      <c r="M845" s="29">
        <v>0.625</v>
      </c>
      <c r="N845" s="29"/>
      <c r="O845" s="29"/>
      <c r="P845" s="29"/>
      <c r="Q845" s="30"/>
      <c r="R845" s="73"/>
      <c r="S845" s="31"/>
      <c r="T845" s="31"/>
      <c r="U845" s="32"/>
      <c r="V845" s="32"/>
      <c r="W845" s="55" t="s">
        <v>48</v>
      </c>
      <c r="X845" s="55"/>
      <c r="Y845" s="27" t="s">
        <v>29</v>
      </c>
      <c r="Z845" s="27" t="s">
        <v>1757</v>
      </c>
      <c r="AA845" s="49" t="s">
        <v>1758</v>
      </c>
      <c r="AB845" s="50" t="s">
        <v>1759</v>
      </c>
      <c r="AC845" s="51" t="s">
        <v>1760</v>
      </c>
      <c r="AD845" s="51" t="s">
        <v>1761</v>
      </c>
    </row>
    <row r="846" spans="1:30" x14ac:dyDescent="0.2">
      <c r="A846" s="58" t="s">
        <v>1732</v>
      </c>
      <c r="B846" s="20">
        <v>44881</v>
      </c>
      <c r="C846" s="21"/>
      <c r="D846" s="71" t="s">
        <v>1763</v>
      </c>
      <c r="E846" s="72" t="s">
        <v>1764</v>
      </c>
      <c r="F846" s="23"/>
      <c r="G846" s="56">
        <v>4</v>
      </c>
      <c r="H846" s="52">
        <v>10</v>
      </c>
      <c r="I846" s="52">
        <v>180</v>
      </c>
      <c r="J846" s="25">
        <v>0.33333333333333331</v>
      </c>
      <c r="K846" s="25">
        <v>0.5</v>
      </c>
      <c r="L846" s="26"/>
      <c r="M846" s="29"/>
      <c r="N846" s="29"/>
      <c r="O846" s="29" t="s">
        <v>157</v>
      </c>
      <c r="P846" s="29" t="s">
        <v>151</v>
      </c>
      <c r="Q846" s="30" t="s">
        <v>56</v>
      </c>
      <c r="R846" s="254"/>
      <c r="S846" s="31">
        <v>126.47</v>
      </c>
      <c r="T846" s="31">
        <v>189</v>
      </c>
      <c r="U846" s="32">
        <f>((T846-S846)/T846)</f>
        <v>0.33084656084656083</v>
      </c>
      <c r="V846" s="32">
        <f>((T846-S846)/S846)</f>
        <v>0.49442555546769984</v>
      </c>
      <c r="W846" s="55" t="s">
        <v>159</v>
      </c>
      <c r="X846" s="117" t="s">
        <v>1765</v>
      </c>
      <c r="Y846" s="27" t="s">
        <v>153</v>
      </c>
      <c r="Z846" s="27" t="s">
        <v>1757</v>
      </c>
      <c r="AA846" s="49" t="s">
        <v>1758</v>
      </c>
      <c r="AB846" s="50" t="s">
        <v>1759</v>
      </c>
      <c r="AC846" s="51" t="s">
        <v>1760</v>
      </c>
      <c r="AD846" s="51" t="s">
        <v>1761</v>
      </c>
    </row>
    <row r="847" spans="1:30" x14ac:dyDescent="0.2">
      <c r="A847" s="58" t="s">
        <v>1732</v>
      </c>
      <c r="B847" s="20">
        <v>44881</v>
      </c>
      <c r="C847" s="21"/>
      <c r="D847" s="71" t="s">
        <v>1766</v>
      </c>
      <c r="E847" s="72" t="s">
        <v>1767</v>
      </c>
      <c r="F847" s="23"/>
      <c r="G847" s="56">
        <v>4</v>
      </c>
      <c r="H847" s="52">
        <v>8</v>
      </c>
      <c r="I847" s="52">
        <v>14</v>
      </c>
      <c r="J847" s="25">
        <v>0.36458333333333331</v>
      </c>
      <c r="K847" s="25">
        <v>0.53125</v>
      </c>
      <c r="L847" s="26"/>
      <c r="M847" s="29"/>
      <c r="N847" s="29"/>
      <c r="O847" s="29" t="s">
        <v>136</v>
      </c>
      <c r="P847" s="29" t="s">
        <v>151</v>
      </c>
      <c r="Q847" s="30" t="s">
        <v>279</v>
      </c>
      <c r="R847" s="254"/>
      <c r="S847" s="31">
        <v>142.13</v>
      </c>
      <c r="T847" s="31">
        <v>209</v>
      </c>
      <c r="U847" s="32">
        <f>((T847-S847)/T847)</f>
        <v>0.31995215311004788</v>
      </c>
      <c r="V847" s="32">
        <f>((T847-S847)/S847)</f>
        <v>0.47048476746640405</v>
      </c>
      <c r="W847" s="55" t="s">
        <v>159</v>
      </c>
      <c r="X847" s="117" t="s">
        <v>1768</v>
      </c>
      <c r="Y847" s="27" t="s">
        <v>153</v>
      </c>
      <c r="Z847" s="27" t="s">
        <v>1757</v>
      </c>
      <c r="AA847" s="49" t="s">
        <v>1758</v>
      </c>
      <c r="AB847" s="50" t="s">
        <v>1759</v>
      </c>
      <c r="AC847" s="51" t="s">
        <v>1760</v>
      </c>
      <c r="AD847" s="51" t="s">
        <v>1761</v>
      </c>
    </row>
    <row r="848" spans="1:30" x14ac:dyDescent="0.2">
      <c r="A848" s="58" t="s">
        <v>1732</v>
      </c>
      <c r="B848" s="20">
        <v>44881</v>
      </c>
      <c r="C848" s="21"/>
      <c r="D848" s="71" t="s">
        <v>1769</v>
      </c>
      <c r="E848" s="72" t="s">
        <v>1770</v>
      </c>
      <c r="F848" s="23"/>
      <c r="G848" s="56">
        <v>4</v>
      </c>
      <c r="H848" s="52">
        <v>15</v>
      </c>
      <c r="I848" s="52">
        <v>90</v>
      </c>
      <c r="J848" s="25">
        <v>0.35416666666666669</v>
      </c>
      <c r="K848" s="25">
        <v>0.52083333333333337</v>
      </c>
      <c r="L848" s="26"/>
      <c r="M848" s="29"/>
      <c r="N848" s="29"/>
      <c r="O848" s="29" t="s">
        <v>136</v>
      </c>
      <c r="P848" s="29" t="s">
        <v>151</v>
      </c>
      <c r="Q848" s="30" t="s">
        <v>46</v>
      </c>
      <c r="R848" s="254"/>
      <c r="S848" s="31">
        <v>131.47</v>
      </c>
      <c r="T848" s="31">
        <v>189</v>
      </c>
      <c r="U848" s="32">
        <f>((T848-S848)/T848)</f>
        <v>0.30439153439153438</v>
      </c>
      <c r="V848" s="32">
        <f>((T848-S848)/S848)</f>
        <v>0.43759032478892523</v>
      </c>
      <c r="W848" s="55" t="s">
        <v>159</v>
      </c>
      <c r="X848" s="117" t="s">
        <v>1771</v>
      </c>
      <c r="Y848" s="27" t="s">
        <v>153</v>
      </c>
      <c r="Z848" s="27" t="s">
        <v>1757</v>
      </c>
      <c r="AA848" s="49" t="s">
        <v>1758</v>
      </c>
      <c r="AB848" s="50" t="s">
        <v>1759</v>
      </c>
      <c r="AC848" s="51" t="s">
        <v>1760</v>
      </c>
      <c r="AD848" s="51" t="s">
        <v>1761</v>
      </c>
    </row>
    <row r="849" spans="1:30" x14ac:dyDescent="0.2">
      <c r="A849" s="58" t="s">
        <v>1732</v>
      </c>
      <c r="B849" s="20">
        <v>44881</v>
      </c>
      <c r="C849" s="21"/>
      <c r="D849" s="71" t="s">
        <v>1772</v>
      </c>
      <c r="E849" s="72" t="s">
        <v>1773</v>
      </c>
      <c r="F849" s="23"/>
      <c r="G849" s="56">
        <v>4</v>
      </c>
      <c r="H849" s="52">
        <v>10</v>
      </c>
      <c r="I849" s="52">
        <v>60</v>
      </c>
      <c r="J849" s="25">
        <v>0.36458333333333331</v>
      </c>
      <c r="K849" s="25">
        <v>0.53125</v>
      </c>
      <c r="L849" s="26"/>
      <c r="M849" s="29"/>
      <c r="N849" s="29"/>
      <c r="O849" s="29" t="s">
        <v>136</v>
      </c>
      <c r="P849" s="29" t="s">
        <v>158</v>
      </c>
      <c r="Q849" s="30" t="s">
        <v>56</v>
      </c>
      <c r="R849" s="254"/>
      <c r="S849" s="31">
        <v>166.76</v>
      </c>
      <c r="T849" s="31">
        <v>239</v>
      </c>
      <c r="U849" s="32">
        <f>((T849-S849)/T849)</f>
        <v>0.30225941422594144</v>
      </c>
      <c r="V849" s="32">
        <f>((T849-S849)/S849)</f>
        <v>0.43319740945070767</v>
      </c>
      <c r="W849" s="55" t="s">
        <v>159</v>
      </c>
      <c r="X849" s="117" t="s">
        <v>1774</v>
      </c>
      <c r="Y849" s="27" t="s">
        <v>153</v>
      </c>
      <c r="Z849" s="27" t="s">
        <v>1757</v>
      </c>
      <c r="AA849" s="49" t="s">
        <v>1758</v>
      </c>
      <c r="AB849" s="50" t="s">
        <v>1759</v>
      </c>
      <c r="AC849" s="51" t="s">
        <v>1760</v>
      </c>
      <c r="AD849" s="51" t="s">
        <v>1761</v>
      </c>
    </row>
    <row r="850" spans="1:30" ht="17.25" x14ac:dyDescent="0.2">
      <c r="A850" s="58" t="s">
        <v>1732</v>
      </c>
      <c r="B850" s="20">
        <v>44882</v>
      </c>
      <c r="C850" s="21">
        <v>44882</v>
      </c>
      <c r="D850" s="71"/>
      <c r="E850" s="28" t="s">
        <v>1775</v>
      </c>
      <c r="F850" s="23" t="s">
        <v>33</v>
      </c>
      <c r="G850" s="56"/>
      <c r="H850" s="52"/>
      <c r="I850" s="52"/>
      <c r="J850" s="25"/>
      <c r="K850" s="25"/>
      <c r="L850" s="26">
        <v>0.58333333333333337</v>
      </c>
      <c r="M850" s="29">
        <v>0.875</v>
      </c>
      <c r="N850" s="29"/>
      <c r="O850" s="29"/>
      <c r="P850" s="29"/>
      <c r="Q850" s="30"/>
      <c r="R850" s="73"/>
      <c r="S850" s="31"/>
      <c r="T850" s="31"/>
      <c r="U850" s="32"/>
      <c r="V850" s="32"/>
      <c r="W850" s="55" t="s">
        <v>48</v>
      </c>
      <c r="X850" s="55"/>
      <c r="Y850" s="27" t="s">
        <v>29</v>
      </c>
      <c r="Z850" s="27" t="s">
        <v>1757</v>
      </c>
      <c r="AA850" s="49" t="s">
        <v>1758</v>
      </c>
      <c r="AB850" s="50" t="s">
        <v>1759</v>
      </c>
      <c r="AC850" s="51" t="s">
        <v>1760</v>
      </c>
      <c r="AD850" s="51" t="s">
        <v>1761</v>
      </c>
    </row>
    <row r="851" spans="1:30" x14ac:dyDescent="0.2">
      <c r="A851" s="58" t="s">
        <v>1732</v>
      </c>
      <c r="B851" s="20">
        <v>44882</v>
      </c>
      <c r="C851" s="21"/>
      <c r="D851" s="71" t="s">
        <v>1776</v>
      </c>
      <c r="E851" s="72" t="s">
        <v>1777</v>
      </c>
      <c r="F851" s="23"/>
      <c r="G851" s="56">
        <v>3</v>
      </c>
      <c r="H851" s="52">
        <v>15</v>
      </c>
      <c r="I851" s="52">
        <v>180</v>
      </c>
      <c r="J851" s="122" t="s">
        <v>1778</v>
      </c>
      <c r="K851" s="122" t="s">
        <v>1779</v>
      </c>
      <c r="L851" s="26"/>
      <c r="M851" s="29"/>
      <c r="N851" s="29"/>
      <c r="O851" s="29" t="s">
        <v>157</v>
      </c>
      <c r="P851" s="29" t="s">
        <v>151</v>
      </c>
      <c r="Q851" s="30" t="s">
        <v>480</v>
      </c>
      <c r="R851" s="254"/>
      <c r="S851" s="31">
        <v>93.9</v>
      </c>
      <c r="T851" s="31">
        <v>139</v>
      </c>
      <c r="U851" s="32">
        <f>((T851-S851)/T851)</f>
        <v>0.3244604316546762</v>
      </c>
      <c r="V851" s="32">
        <f>((T851-S851)/S851)</f>
        <v>0.48029818956336517</v>
      </c>
      <c r="W851" s="55" t="s">
        <v>159</v>
      </c>
      <c r="X851" s="117" t="s">
        <v>1780</v>
      </c>
      <c r="Y851" s="27" t="s">
        <v>153</v>
      </c>
      <c r="Z851" s="27" t="s">
        <v>1757</v>
      </c>
      <c r="AA851" s="49" t="s">
        <v>1758</v>
      </c>
      <c r="AB851" s="50" t="s">
        <v>1759</v>
      </c>
      <c r="AC851" s="51" t="s">
        <v>1760</v>
      </c>
      <c r="AD851" s="51" t="s">
        <v>1761</v>
      </c>
    </row>
    <row r="852" spans="1:30" x14ac:dyDescent="0.2">
      <c r="A852" s="58" t="s">
        <v>1732</v>
      </c>
      <c r="B852" s="20">
        <v>44882</v>
      </c>
      <c r="C852" s="21"/>
      <c r="D852" s="71" t="s">
        <v>1781</v>
      </c>
      <c r="E852" s="72" t="s">
        <v>1782</v>
      </c>
      <c r="F852" s="23"/>
      <c r="G852" s="56">
        <v>5</v>
      </c>
      <c r="H852" s="52">
        <v>15</v>
      </c>
      <c r="I852" s="52">
        <v>60</v>
      </c>
      <c r="J852" s="122" t="s">
        <v>1783</v>
      </c>
      <c r="K852" s="122" t="s">
        <v>1784</v>
      </c>
      <c r="L852" s="26"/>
      <c r="M852" s="29"/>
      <c r="N852" s="29"/>
      <c r="O852" s="29" t="s">
        <v>157</v>
      </c>
      <c r="P852" s="29" t="s">
        <v>151</v>
      </c>
      <c r="Q852" s="30" t="s">
        <v>46</v>
      </c>
      <c r="R852" s="254"/>
      <c r="S852" s="31">
        <v>170.98</v>
      </c>
      <c r="T852" s="31">
        <v>249</v>
      </c>
      <c r="U852" s="32">
        <f>((T852-S852)/T852)</f>
        <v>0.31333333333333335</v>
      </c>
      <c r="V852" s="32">
        <f>((T852-S852)/S852)</f>
        <v>0.45631067961165056</v>
      </c>
      <c r="W852" s="55" t="s">
        <v>159</v>
      </c>
      <c r="X852" s="117" t="s">
        <v>1785</v>
      </c>
      <c r="Y852" s="27" t="s">
        <v>153</v>
      </c>
      <c r="Z852" s="27" t="s">
        <v>1757</v>
      </c>
      <c r="AA852" s="49" t="s">
        <v>1758</v>
      </c>
      <c r="AB852" s="50" t="s">
        <v>1759</v>
      </c>
      <c r="AC852" s="51" t="s">
        <v>1760</v>
      </c>
      <c r="AD852" s="51" t="s">
        <v>1761</v>
      </c>
    </row>
    <row r="853" spans="1:30" x14ac:dyDescent="0.2">
      <c r="A853" s="58" t="s">
        <v>1732</v>
      </c>
      <c r="B853" s="20">
        <v>44882</v>
      </c>
      <c r="C853" s="21"/>
      <c r="D853" s="71" t="s">
        <v>1786</v>
      </c>
      <c r="E853" s="72" t="s">
        <v>1787</v>
      </c>
      <c r="F853" s="23"/>
      <c r="G853" s="56">
        <v>96</v>
      </c>
      <c r="H853" s="52">
        <v>4</v>
      </c>
      <c r="I853" s="52">
        <v>12</v>
      </c>
      <c r="J853" s="122">
        <v>0.60416666666666663</v>
      </c>
      <c r="K853" s="122">
        <v>0.39583333333333331</v>
      </c>
      <c r="L853" s="26"/>
      <c r="M853" s="29"/>
      <c r="N853" s="29"/>
      <c r="O853" s="29" t="s">
        <v>150</v>
      </c>
      <c r="P853" s="29" t="s">
        <v>151</v>
      </c>
      <c r="Q853" s="30" t="s">
        <v>135</v>
      </c>
      <c r="R853" s="254"/>
      <c r="S853" s="31">
        <v>2811</v>
      </c>
      <c r="T853" s="31">
        <v>3699</v>
      </c>
      <c r="U853" s="32">
        <f>((T853-S853)/T853)</f>
        <v>0.24006488240064883</v>
      </c>
      <c r="V853" s="32">
        <f>((T853-S853)/S853)</f>
        <v>0.31590181430096054</v>
      </c>
      <c r="W853" s="55" t="s">
        <v>499</v>
      </c>
      <c r="X853" s="117" t="s">
        <v>1788</v>
      </c>
      <c r="Y853" s="27" t="s">
        <v>153</v>
      </c>
      <c r="Z853" s="27" t="s">
        <v>1757</v>
      </c>
      <c r="AA853" s="49" t="s">
        <v>1758</v>
      </c>
      <c r="AB853" s="50" t="s">
        <v>1759</v>
      </c>
      <c r="AC853" s="51" t="s">
        <v>1760</v>
      </c>
      <c r="AD853" s="51" t="s">
        <v>1761</v>
      </c>
    </row>
    <row r="854" spans="1:30" ht="17.25" x14ac:dyDescent="0.2">
      <c r="A854" s="58" t="s">
        <v>1732</v>
      </c>
      <c r="B854" s="20">
        <v>44883</v>
      </c>
      <c r="C854" s="21">
        <v>44883</v>
      </c>
      <c r="D854" s="71"/>
      <c r="E854" s="28" t="s">
        <v>1702</v>
      </c>
      <c r="F854" s="23" t="s">
        <v>80</v>
      </c>
      <c r="G854" s="56"/>
      <c r="H854" s="52"/>
      <c r="I854" s="52"/>
      <c r="J854" s="25"/>
      <c r="K854" s="25"/>
      <c r="L854" s="26" t="s">
        <v>194</v>
      </c>
      <c r="M854" s="29" t="s">
        <v>194</v>
      </c>
      <c r="N854" s="29"/>
      <c r="O854" s="29"/>
      <c r="P854" s="29"/>
      <c r="Q854" s="30"/>
      <c r="R854" s="73"/>
      <c r="S854" s="31"/>
      <c r="T854" s="31"/>
      <c r="U854" s="32"/>
      <c r="V854" s="32"/>
      <c r="W854" s="55" t="s">
        <v>195</v>
      </c>
      <c r="X854" s="55"/>
      <c r="Y854" s="27"/>
      <c r="Z854" s="27"/>
      <c r="AA854" s="49"/>
      <c r="AB854" s="50"/>
      <c r="AC854" s="51"/>
      <c r="AD854" s="51"/>
    </row>
    <row r="855" spans="1:30" ht="17.25" x14ac:dyDescent="0.2">
      <c r="A855" s="58" t="s">
        <v>1732</v>
      </c>
      <c r="B855" s="20">
        <v>44884</v>
      </c>
      <c r="C855" s="21">
        <v>44884</v>
      </c>
      <c r="D855" s="71"/>
      <c r="E855" s="28" t="s">
        <v>1789</v>
      </c>
      <c r="F855" s="23" t="s">
        <v>33</v>
      </c>
      <c r="G855" s="56"/>
      <c r="H855" s="52"/>
      <c r="I855" s="52"/>
      <c r="J855" s="25"/>
      <c r="K855" s="25"/>
      <c r="L855" s="26">
        <v>0.29166666666666669</v>
      </c>
      <c r="M855" s="29">
        <v>0.70833333333333337</v>
      </c>
      <c r="N855" s="29"/>
      <c r="O855" s="29"/>
      <c r="P855" s="29"/>
      <c r="Q855" s="30"/>
      <c r="R855" s="73"/>
      <c r="S855" s="31"/>
      <c r="T855" s="31"/>
      <c r="U855" s="32"/>
      <c r="V855" s="32"/>
      <c r="W855" s="55" t="s">
        <v>48</v>
      </c>
      <c r="X855" s="55"/>
      <c r="Y855" s="27" t="s">
        <v>29</v>
      </c>
      <c r="Z855" s="27" t="s">
        <v>1757</v>
      </c>
      <c r="AA855" s="49" t="s">
        <v>1758</v>
      </c>
      <c r="AB855" s="50" t="s">
        <v>1759</v>
      </c>
      <c r="AC855" s="51" t="s">
        <v>1760</v>
      </c>
      <c r="AD855" s="51" t="s">
        <v>1761</v>
      </c>
    </row>
    <row r="856" spans="1:30" x14ac:dyDescent="0.2">
      <c r="A856" s="58" t="s">
        <v>1732</v>
      </c>
      <c r="B856" s="20">
        <v>44884</v>
      </c>
      <c r="C856" s="21"/>
      <c r="D856" s="71" t="s">
        <v>1790</v>
      </c>
      <c r="E856" s="72" t="s">
        <v>1791</v>
      </c>
      <c r="F856" s="23"/>
      <c r="G856" s="56">
        <v>3</v>
      </c>
      <c r="H856" s="52">
        <v>10</v>
      </c>
      <c r="I856" s="52">
        <v>180</v>
      </c>
      <c r="J856" s="25">
        <v>0.39583333333333331</v>
      </c>
      <c r="K856" s="25">
        <v>0.52083333333333337</v>
      </c>
      <c r="L856" s="26"/>
      <c r="M856" s="29"/>
      <c r="N856" s="29"/>
      <c r="O856" s="29" t="s">
        <v>157</v>
      </c>
      <c r="P856" s="29" t="s">
        <v>151</v>
      </c>
      <c r="Q856" s="30" t="s">
        <v>56</v>
      </c>
      <c r="R856" s="254"/>
      <c r="S856" s="31">
        <v>131.49</v>
      </c>
      <c r="T856" s="31">
        <v>189</v>
      </c>
      <c r="U856" s="32">
        <f>((T856-S856)/T856)</f>
        <v>0.30428571428571421</v>
      </c>
      <c r="V856" s="32">
        <f>((T856-S856)/S856)</f>
        <v>0.43737166324435306</v>
      </c>
      <c r="W856" s="55" t="s">
        <v>159</v>
      </c>
      <c r="X856" s="117" t="s">
        <v>1792</v>
      </c>
      <c r="Y856" s="27" t="s">
        <v>153</v>
      </c>
      <c r="Z856" s="27" t="s">
        <v>1757</v>
      </c>
      <c r="AA856" s="49" t="s">
        <v>1758</v>
      </c>
      <c r="AB856" s="50" t="s">
        <v>1759</v>
      </c>
      <c r="AC856" s="51" t="s">
        <v>1760</v>
      </c>
      <c r="AD856" s="51" t="s">
        <v>1761</v>
      </c>
    </row>
    <row r="857" spans="1:30" x14ac:dyDescent="0.2">
      <c r="A857" s="58" t="s">
        <v>1732</v>
      </c>
      <c r="B857" s="20">
        <v>44884</v>
      </c>
      <c r="C857" s="21"/>
      <c r="D857" s="71" t="s">
        <v>1793</v>
      </c>
      <c r="E857" s="72" t="s">
        <v>1794</v>
      </c>
      <c r="F857" s="23"/>
      <c r="G857" s="56">
        <v>5.5</v>
      </c>
      <c r="H857" s="52">
        <v>10</v>
      </c>
      <c r="I857" s="52">
        <v>60</v>
      </c>
      <c r="J857" s="25">
        <v>0.36458333333333331</v>
      </c>
      <c r="K857" s="25">
        <v>0.59375</v>
      </c>
      <c r="L857" s="26"/>
      <c r="M857" s="29"/>
      <c r="N857" s="29"/>
      <c r="O857" s="29" t="s">
        <v>136</v>
      </c>
      <c r="P857" s="29" t="s">
        <v>151</v>
      </c>
      <c r="Q857" s="30" t="s">
        <v>56</v>
      </c>
      <c r="R857" s="103"/>
      <c r="S857" s="31">
        <v>270.87</v>
      </c>
      <c r="T857" s="31">
        <v>389</v>
      </c>
      <c r="U857" s="32">
        <f>((T857-S857)/T857)</f>
        <v>0.30367609254498712</v>
      </c>
      <c r="V857" s="32">
        <f>((T857-S857)/S857)</f>
        <v>0.43611326466570677</v>
      </c>
      <c r="W857" s="55" t="s">
        <v>159</v>
      </c>
      <c r="X857" s="117" t="s">
        <v>1795</v>
      </c>
      <c r="Y857" s="27" t="s">
        <v>153</v>
      </c>
      <c r="Z857" s="27" t="s">
        <v>1757</v>
      </c>
      <c r="AA857" s="49" t="s">
        <v>1758</v>
      </c>
      <c r="AB857" s="50" t="s">
        <v>1759</v>
      </c>
      <c r="AC857" s="51" t="s">
        <v>1760</v>
      </c>
      <c r="AD857" s="51" t="s">
        <v>1761</v>
      </c>
    </row>
    <row r="858" spans="1:30" x14ac:dyDescent="0.2">
      <c r="A858" s="58" t="s">
        <v>1732</v>
      </c>
      <c r="B858" s="20">
        <v>44884</v>
      </c>
      <c r="C858" s="21"/>
      <c r="D858" s="71" t="s">
        <v>1796</v>
      </c>
      <c r="E858" s="72" t="s">
        <v>1797</v>
      </c>
      <c r="F858" s="23"/>
      <c r="G858" s="56">
        <v>5.5</v>
      </c>
      <c r="H858" s="52">
        <v>10</v>
      </c>
      <c r="I858" s="52">
        <v>60</v>
      </c>
      <c r="J858" s="25">
        <v>0.35416666666666669</v>
      </c>
      <c r="K858" s="25">
        <v>0.58333333333333337</v>
      </c>
      <c r="L858" s="26"/>
      <c r="M858" s="29"/>
      <c r="N858" s="29"/>
      <c r="O858" s="29" t="s">
        <v>136</v>
      </c>
      <c r="P858" s="29" t="s">
        <v>151</v>
      </c>
      <c r="Q858" s="30" t="s">
        <v>56</v>
      </c>
      <c r="R858" s="103"/>
      <c r="S858" s="31">
        <v>233.49</v>
      </c>
      <c r="T858" s="31">
        <v>339</v>
      </c>
      <c r="U858" s="32">
        <f>((T858-S858)/T858)</f>
        <v>0.31123893805309732</v>
      </c>
      <c r="V858" s="32">
        <f>((T858-S858)/S858)</f>
        <v>0.45188230759347292</v>
      </c>
      <c r="W858" s="55" t="s">
        <v>159</v>
      </c>
      <c r="X858" s="117" t="s">
        <v>1798</v>
      </c>
      <c r="Y858" s="27" t="s">
        <v>153</v>
      </c>
      <c r="Z858" s="27" t="s">
        <v>1757</v>
      </c>
      <c r="AA858" s="49" t="s">
        <v>1758</v>
      </c>
      <c r="AB858" s="50" t="s">
        <v>1759</v>
      </c>
      <c r="AC858" s="51" t="s">
        <v>1760</v>
      </c>
      <c r="AD858" s="51" t="s">
        <v>1761</v>
      </c>
    </row>
    <row r="859" spans="1:30" x14ac:dyDescent="0.2">
      <c r="A859" s="58" t="s">
        <v>1732</v>
      </c>
      <c r="B859" s="20">
        <v>44884</v>
      </c>
      <c r="C859" s="21"/>
      <c r="D859" s="71" t="s">
        <v>1799</v>
      </c>
      <c r="E859" s="72" t="s">
        <v>1800</v>
      </c>
      <c r="F859" s="23"/>
      <c r="G859" s="56">
        <v>4.5</v>
      </c>
      <c r="H859" s="52">
        <v>10</v>
      </c>
      <c r="I859" s="52">
        <v>28</v>
      </c>
      <c r="J859" s="25">
        <v>0.375</v>
      </c>
      <c r="K859" s="25">
        <v>0.5625</v>
      </c>
      <c r="L859" s="26"/>
      <c r="M859" s="29"/>
      <c r="N859" s="29"/>
      <c r="O859" s="29" t="s">
        <v>136</v>
      </c>
      <c r="P859" s="29" t="s">
        <v>158</v>
      </c>
      <c r="Q859" s="30" t="s">
        <v>56</v>
      </c>
      <c r="R859" s="103"/>
      <c r="S859" s="31">
        <v>254.26</v>
      </c>
      <c r="T859" s="31">
        <v>369</v>
      </c>
      <c r="U859" s="32">
        <f>((T859-S859)/T859)</f>
        <v>0.31094850948509489</v>
      </c>
      <c r="V859" s="32">
        <f>((T859-S859)/S859)</f>
        <v>0.45127035318178249</v>
      </c>
      <c r="W859" s="55" t="s">
        <v>159</v>
      </c>
      <c r="X859" s="117" t="s">
        <v>1801</v>
      </c>
      <c r="Y859" s="27" t="s">
        <v>153</v>
      </c>
      <c r="Z859" s="27" t="s">
        <v>1757</v>
      </c>
      <c r="AA859" s="49" t="s">
        <v>1758</v>
      </c>
      <c r="AB859" s="50" t="s">
        <v>1759</v>
      </c>
      <c r="AC859" s="51" t="s">
        <v>1760</v>
      </c>
      <c r="AD859" s="51" t="s">
        <v>1761</v>
      </c>
    </row>
    <row r="860" spans="1:30" ht="17.25" x14ac:dyDescent="0.2">
      <c r="A860" s="58" t="s">
        <v>1732</v>
      </c>
      <c r="B860" s="20">
        <v>44885</v>
      </c>
      <c r="C860" s="21">
        <v>44885</v>
      </c>
      <c r="D860" s="71"/>
      <c r="E860" s="28" t="s">
        <v>1802</v>
      </c>
      <c r="F860" s="23" t="s">
        <v>33</v>
      </c>
      <c r="G860" s="56"/>
      <c r="H860" s="52"/>
      <c r="I860" s="52"/>
      <c r="J860" s="25"/>
      <c r="K860" s="25"/>
      <c r="L860" s="26">
        <v>0.375</v>
      </c>
      <c r="M860" s="29" t="s">
        <v>194</v>
      </c>
      <c r="N860" s="29"/>
      <c r="O860" s="29"/>
      <c r="P860" s="29"/>
      <c r="Q860" s="30"/>
      <c r="R860" s="73"/>
      <c r="S860" s="31"/>
      <c r="T860" s="31"/>
      <c r="U860" s="32"/>
      <c r="V860" s="32"/>
      <c r="W860" s="55" t="s">
        <v>48</v>
      </c>
      <c r="X860" s="55"/>
      <c r="Y860" s="27" t="s">
        <v>29</v>
      </c>
      <c r="Z860" s="27" t="s">
        <v>1757</v>
      </c>
      <c r="AA860" s="49" t="s">
        <v>1758</v>
      </c>
      <c r="AB860" s="50" t="s">
        <v>1759</v>
      </c>
      <c r="AC860" s="51" t="s">
        <v>1760</v>
      </c>
      <c r="AD860" s="51" t="s">
        <v>1761</v>
      </c>
    </row>
    <row r="861" spans="1:30" x14ac:dyDescent="0.2">
      <c r="A861" s="58" t="s">
        <v>1732</v>
      </c>
      <c r="B861" s="20">
        <v>44885</v>
      </c>
      <c r="C861" s="21"/>
      <c r="D861" s="71" t="s">
        <v>1803</v>
      </c>
      <c r="E861" s="72" t="s">
        <v>1804</v>
      </c>
      <c r="F861" s="23"/>
      <c r="G861" s="56">
        <v>4</v>
      </c>
      <c r="H861" s="52">
        <v>10</v>
      </c>
      <c r="I861" s="52">
        <v>40</v>
      </c>
      <c r="J861" s="122" t="s">
        <v>1805</v>
      </c>
      <c r="K861" s="122" t="s">
        <v>1806</v>
      </c>
      <c r="L861" s="26"/>
      <c r="M861" s="29"/>
      <c r="N861" s="29"/>
      <c r="O861" s="29" t="s">
        <v>136</v>
      </c>
      <c r="P861" s="29" t="s">
        <v>151</v>
      </c>
      <c r="Q861" s="30" t="s">
        <v>56</v>
      </c>
      <c r="R861" s="254"/>
      <c r="S861" s="31">
        <v>86.18</v>
      </c>
      <c r="T861" s="31">
        <v>129</v>
      </c>
      <c r="U861" s="32">
        <f>((T861-S861)/T861)</f>
        <v>0.33193798449612399</v>
      </c>
      <c r="V861" s="32">
        <f>((T861-S861)/S861)</f>
        <v>0.49686702251102333</v>
      </c>
      <c r="W861" s="55" t="s">
        <v>159</v>
      </c>
      <c r="X861" s="117" t="s">
        <v>1807</v>
      </c>
      <c r="Y861" s="27" t="s">
        <v>153</v>
      </c>
      <c r="Z861" s="27" t="s">
        <v>1757</v>
      </c>
      <c r="AA861" s="49" t="s">
        <v>1758</v>
      </c>
      <c r="AB861" s="50" t="s">
        <v>1759</v>
      </c>
      <c r="AC861" s="51" t="s">
        <v>1760</v>
      </c>
      <c r="AD861" s="51" t="s">
        <v>1761</v>
      </c>
    </row>
    <row r="862" spans="1:30" x14ac:dyDescent="0.2">
      <c r="A862" s="58" t="s">
        <v>1732</v>
      </c>
      <c r="B862" s="20">
        <v>44885</v>
      </c>
      <c r="C862" s="21"/>
      <c r="D862" s="71" t="s">
        <v>1808</v>
      </c>
      <c r="E862" s="72" t="s">
        <v>1809</v>
      </c>
      <c r="F862" s="23"/>
      <c r="G862" s="123">
        <v>4.5</v>
      </c>
      <c r="H862" s="52">
        <v>6</v>
      </c>
      <c r="I862" s="52">
        <v>15</v>
      </c>
      <c r="J862" s="122" t="s">
        <v>1677</v>
      </c>
      <c r="K862" s="122" t="s">
        <v>1810</v>
      </c>
      <c r="L862" s="26"/>
      <c r="M862" s="29"/>
      <c r="N862" s="29"/>
      <c r="O862" s="29" t="s">
        <v>57</v>
      </c>
      <c r="P862" s="29" t="s">
        <v>151</v>
      </c>
      <c r="Q862" s="30" t="s">
        <v>55</v>
      </c>
      <c r="R862" s="254"/>
      <c r="S862" s="31">
        <v>154.69</v>
      </c>
      <c r="T862" s="31">
        <v>225</v>
      </c>
      <c r="U862" s="32">
        <f>((T862-S862)/T862)</f>
        <v>0.31248888888888887</v>
      </c>
      <c r="V862" s="32">
        <f>((T862-S862)/S862)</f>
        <v>0.45452194712004657</v>
      </c>
      <c r="W862" s="55" t="s">
        <v>159</v>
      </c>
      <c r="X862" s="117" t="s">
        <v>1811</v>
      </c>
      <c r="Y862" s="27" t="s">
        <v>153</v>
      </c>
      <c r="Z862" s="27" t="s">
        <v>1757</v>
      </c>
      <c r="AA862" s="49" t="s">
        <v>1758</v>
      </c>
      <c r="AB862" s="50" t="s">
        <v>1759</v>
      </c>
      <c r="AC862" s="51" t="s">
        <v>1760</v>
      </c>
      <c r="AD862" s="51" t="s">
        <v>1761</v>
      </c>
    </row>
    <row r="863" spans="1:30" x14ac:dyDescent="0.2">
      <c r="A863" s="58" t="s">
        <v>1732</v>
      </c>
      <c r="B863" s="20">
        <v>44885</v>
      </c>
      <c r="C863" s="21"/>
      <c r="D863" s="71" t="s">
        <v>1812</v>
      </c>
      <c r="E863" s="72" t="s">
        <v>1813</v>
      </c>
      <c r="F863" s="23"/>
      <c r="G863" s="123">
        <v>5</v>
      </c>
      <c r="H863" s="52">
        <v>6</v>
      </c>
      <c r="I863" s="52">
        <v>10</v>
      </c>
      <c r="J863" s="122" t="s">
        <v>1814</v>
      </c>
      <c r="K863" s="122" t="s">
        <v>1815</v>
      </c>
      <c r="L863" s="26"/>
      <c r="M863" s="29"/>
      <c r="N863" s="29"/>
      <c r="O863" s="29" t="s">
        <v>57</v>
      </c>
      <c r="P863" s="29" t="s">
        <v>151</v>
      </c>
      <c r="Q863" s="30" t="s">
        <v>55</v>
      </c>
      <c r="R863" s="254"/>
      <c r="S863" s="31">
        <v>257.18</v>
      </c>
      <c r="T863" s="31">
        <v>369</v>
      </c>
      <c r="U863" s="32">
        <f>((T863-S863)/T863)</f>
        <v>0.30303523035230351</v>
      </c>
      <c r="V863" s="32">
        <f>((T863-S863)/S863)</f>
        <v>0.4347927521580216</v>
      </c>
      <c r="W863" s="55" t="s">
        <v>159</v>
      </c>
      <c r="X863" s="117" t="s">
        <v>1816</v>
      </c>
      <c r="Y863" s="27" t="s">
        <v>153</v>
      </c>
      <c r="Z863" s="27" t="s">
        <v>1757</v>
      </c>
      <c r="AA863" s="49" t="s">
        <v>1758</v>
      </c>
      <c r="AB863" s="50" t="s">
        <v>1759</v>
      </c>
      <c r="AC863" s="51" t="s">
        <v>1760</v>
      </c>
      <c r="AD863" s="51" t="s">
        <v>1761</v>
      </c>
    </row>
    <row r="864" spans="1:30" ht="17.25" x14ac:dyDescent="0.2">
      <c r="A864" s="58" t="s">
        <v>1732</v>
      </c>
      <c r="B864" s="20">
        <v>44886</v>
      </c>
      <c r="C864" s="21">
        <v>44886</v>
      </c>
      <c r="D864" s="46"/>
      <c r="E864" s="104" t="s">
        <v>1802</v>
      </c>
      <c r="F864" s="23" t="s">
        <v>33</v>
      </c>
      <c r="G864" s="56"/>
      <c r="H864" s="52"/>
      <c r="I864" s="52"/>
      <c r="J864" s="25"/>
      <c r="K864" s="25"/>
      <c r="L864" s="26" t="s">
        <v>194</v>
      </c>
      <c r="M864" s="29">
        <v>0.75</v>
      </c>
      <c r="N864" s="29"/>
      <c r="O864" s="29"/>
      <c r="P864" s="29"/>
      <c r="Q864" s="30"/>
      <c r="R864" s="53"/>
      <c r="S864" s="54"/>
      <c r="T864" s="54"/>
      <c r="U864" s="32"/>
      <c r="V864" s="32"/>
      <c r="W864" s="55" t="s">
        <v>48</v>
      </c>
      <c r="X864" s="55"/>
      <c r="Y864" s="113" t="s">
        <v>29</v>
      </c>
      <c r="Z864" s="27" t="s">
        <v>1757</v>
      </c>
      <c r="AA864" s="49" t="s">
        <v>1758</v>
      </c>
      <c r="AB864" s="50" t="s">
        <v>1759</v>
      </c>
      <c r="AC864" s="51" t="s">
        <v>1760</v>
      </c>
      <c r="AD864" s="51" t="s">
        <v>1761</v>
      </c>
    </row>
    <row r="865" spans="1:30" ht="18.75" x14ac:dyDescent="0.2">
      <c r="A865" s="16" t="s">
        <v>1817</v>
      </c>
      <c r="B865" s="17">
        <v>44886</v>
      </c>
      <c r="C865" s="18">
        <v>44886</v>
      </c>
      <c r="D865" s="33"/>
      <c r="E865" s="34" t="s">
        <v>1818</v>
      </c>
      <c r="F865" s="35"/>
      <c r="G865" s="36"/>
      <c r="H865" s="36"/>
      <c r="I865" s="36"/>
      <c r="J865" s="37"/>
      <c r="K865" s="37"/>
      <c r="L865" s="38"/>
      <c r="M865" s="39"/>
      <c r="N865" s="39"/>
      <c r="O865" s="39"/>
      <c r="P865" s="39"/>
      <c r="Q865" s="40"/>
      <c r="R865" s="41"/>
      <c r="S865" s="42"/>
      <c r="T865" s="42"/>
      <c r="U865" s="43"/>
      <c r="V865" s="43"/>
      <c r="W865" s="16" t="s">
        <v>28</v>
      </c>
      <c r="X865" s="16"/>
      <c r="Y865" s="112" t="s">
        <v>29</v>
      </c>
      <c r="Z865" s="44"/>
      <c r="AA865" s="44"/>
      <c r="AB865" s="44"/>
      <c r="AC865" s="45"/>
      <c r="AD865" s="45"/>
    </row>
    <row r="866" spans="1:30" ht="17.25" x14ac:dyDescent="0.2">
      <c r="A866" s="58" t="s">
        <v>1817</v>
      </c>
      <c r="B866" s="20">
        <v>44886</v>
      </c>
      <c r="C866" s="21">
        <v>44886</v>
      </c>
      <c r="D866" s="46"/>
      <c r="E866" s="104" t="s">
        <v>1802</v>
      </c>
      <c r="F866" s="23" t="s">
        <v>33</v>
      </c>
      <c r="G866" s="56"/>
      <c r="H866" s="52"/>
      <c r="I866" s="52"/>
      <c r="J866" s="25"/>
      <c r="K866" s="25"/>
      <c r="L866" s="26" t="s">
        <v>194</v>
      </c>
      <c r="M866" s="29">
        <v>0.75</v>
      </c>
      <c r="N866" s="29"/>
      <c r="O866" s="29"/>
      <c r="P866" s="29"/>
      <c r="Q866" s="30"/>
      <c r="R866" s="53"/>
      <c r="S866" s="54"/>
      <c r="T866" s="54"/>
      <c r="U866" s="32"/>
      <c r="V866" s="32"/>
      <c r="W866" s="55" t="s">
        <v>48</v>
      </c>
      <c r="X866" s="55"/>
      <c r="Y866" s="113" t="s">
        <v>29</v>
      </c>
      <c r="Z866" s="27" t="s">
        <v>1757</v>
      </c>
      <c r="AA866" s="49" t="s">
        <v>1758</v>
      </c>
      <c r="AB866" s="50" t="s">
        <v>1759</v>
      </c>
      <c r="AC866" s="51" t="s">
        <v>1760</v>
      </c>
      <c r="AD866" s="51" t="s">
        <v>1761</v>
      </c>
    </row>
    <row r="867" spans="1:30" ht="17.25" x14ac:dyDescent="0.2">
      <c r="A867" s="58" t="s">
        <v>1817</v>
      </c>
      <c r="B867" s="20">
        <v>44887</v>
      </c>
      <c r="C867" s="21">
        <v>44887</v>
      </c>
      <c r="D867" s="46"/>
      <c r="E867" s="28" t="s">
        <v>1702</v>
      </c>
      <c r="F867" s="23" t="s">
        <v>80</v>
      </c>
      <c r="G867" s="56"/>
      <c r="H867" s="52"/>
      <c r="I867" s="52"/>
      <c r="J867" s="25"/>
      <c r="K867" s="25"/>
      <c r="L867" s="26" t="s">
        <v>194</v>
      </c>
      <c r="M867" s="29" t="s">
        <v>194</v>
      </c>
      <c r="N867" s="29"/>
      <c r="O867" s="29"/>
      <c r="P867" s="29"/>
      <c r="Q867" s="30"/>
      <c r="R867" s="53"/>
      <c r="S867" s="54"/>
      <c r="T867" s="54"/>
      <c r="U867" s="32"/>
      <c r="V867" s="32"/>
      <c r="W867" s="55" t="s">
        <v>195</v>
      </c>
      <c r="X867" s="55"/>
      <c r="Y867" s="113"/>
      <c r="Z867" s="27"/>
      <c r="AA867" s="49"/>
      <c r="AB867" s="50"/>
      <c r="AC867" s="51"/>
      <c r="AD867" s="51"/>
    </row>
    <row r="868" spans="1:30" ht="17.25" x14ac:dyDescent="0.2">
      <c r="A868" s="58" t="s">
        <v>1817</v>
      </c>
      <c r="B868" s="20">
        <v>44888</v>
      </c>
      <c r="C868" s="21">
        <v>44888</v>
      </c>
      <c r="D868" s="46"/>
      <c r="E868" s="28" t="s">
        <v>1819</v>
      </c>
      <c r="F868" s="23" t="s">
        <v>39</v>
      </c>
      <c r="G868" s="56"/>
      <c r="H868" s="52"/>
      <c r="I868" s="52"/>
      <c r="J868" s="25"/>
      <c r="K868" s="25"/>
      <c r="L868" s="26">
        <v>0.625</v>
      </c>
      <c r="M868" s="29">
        <v>0.83333333333333337</v>
      </c>
      <c r="N868" s="29"/>
      <c r="O868" s="29"/>
      <c r="P868" s="29"/>
      <c r="Q868" s="30"/>
      <c r="R868" s="53"/>
      <c r="S868" s="54"/>
      <c r="T868" s="54"/>
      <c r="U868" s="32"/>
      <c r="V868" s="32"/>
      <c r="W868" s="55" t="s">
        <v>48</v>
      </c>
      <c r="X868" s="55"/>
      <c r="Y868" s="113" t="s">
        <v>29</v>
      </c>
      <c r="Z868" s="27" t="s">
        <v>1757</v>
      </c>
      <c r="AA868" s="49" t="s">
        <v>1758</v>
      </c>
      <c r="AB868" s="50" t="s">
        <v>1759</v>
      </c>
      <c r="AC868" s="51" t="s">
        <v>1760</v>
      </c>
      <c r="AD868" s="51" t="s">
        <v>1761</v>
      </c>
    </row>
    <row r="869" spans="1:30" x14ac:dyDescent="0.2">
      <c r="A869" s="58" t="s">
        <v>1817</v>
      </c>
      <c r="B869" s="20">
        <v>44888</v>
      </c>
      <c r="C869" s="21"/>
      <c r="D869" s="71" t="s">
        <v>1820</v>
      </c>
      <c r="E869" s="72" t="s">
        <v>1821</v>
      </c>
      <c r="F869" s="23"/>
      <c r="G869" s="56">
        <v>2.5</v>
      </c>
      <c r="H869" s="52">
        <v>20</v>
      </c>
      <c r="I869" s="52">
        <v>180</v>
      </c>
      <c r="J869" s="122" t="s">
        <v>1822</v>
      </c>
      <c r="K869" s="122" t="s">
        <v>1823</v>
      </c>
      <c r="L869" s="26"/>
      <c r="M869" s="29"/>
      <c r="N869" s="29"/>
      <c r="O869" s="29" t="s">
        <v>157</v>
      </c>
      <c r="P869" s="29" t="s">
        <v>151</v>
      </c>
      <c r="Q869" s="30" t="s">
        <v>54</v>
      </c>
      <c r="R869" s="254"/>
      <c r="S869" s="31">
        <v>75.25</v>
      </c>
      <c r="T869" s="31">
        <v>109</v>
      </c>
      <c r="U869" s="32">
        <f>((T869-S869)/T869)</f>
        <v>0.30963302752293576</v>
      </c>
      <c r="V869" s="32">
        <f>((T869-S869)/S869)</f>
        <v>0.44850498338870431</v>
      </c>
      <c r="W869" s="55" t="s">
        <v>159</v>
      </c>
      <c r="X869" s="117" t="s">
        <v>1824</v>
      </c>
      <c r="Y869" s="27" t="s">
        <v>153</v>
      </c>
      <c r="Z869" s="27" t="s">
        <v>1757</v>
      </c>
      <c r="AA869" s="49" t="s">
        <v>1758</v>
      </c>
      <c r="AB869" s="50" t="s">
        <v>1759</v>
      </c>
      <c r="AC869" s="51" t="s">
        <v>1760</v>
      </c>
      <c r="AD869" s="51" t="s">
        <v>1761</v>
      </c>
    </row>
    <row r="870" spans="1:30" x14ac:dyDescent="0.2">
      <c r="A870" s="58" t="s">
        <v>1817</v>
      </c>
      <c r="B870" s="20">
        <v>44888</v>
      </c>
      <c r="C870" s="21"/>
      <c r="D870" s="71" t="s">
        <v>1825</v>
      </c>
      <c r="E870" s="72" t="s">
        <v>1826</v>
      </c>
      <c r="F870" s="23"/>
      <c r="G870" s="56">
        <v>4</v>
      </c>
      <c r="H870" s="52">
        <v>6</v>
      </c>
      <c r="I870" s="52">
        <v>12</v>
      </c>
      <c r="J870" s="122" t="s">
        <v>1827</v>
      </c>
      <c r="K870" s="122" t="s">
        <v>1784</v>
      </c>
      <c r="L870" s="26"/>
      <c r="M870" s="29"/>
      <c r="N870" s="29"/>
      <c r="O870" s="29" t="s">
        <v>136</v>
      </c>
      <c r="P870" s="29" t="s">
        <v>151</v>
      </c>
      <c r="Q870" s="30" t="s">
        <v>134</v>
      </c>
      <c r="R870" s="254"/>
      <c r="S870" s="31">
        <v>217.6</v>
      </c>
      <c r="T870" s="31">
        <v>309</v>
      </c>
      <c r="U870" s="32">
        <f>((T870-S870)/T870)</f>
        <v>0.29579288025889972</v>
      </c>
      <c r="V870" s="32">
        <f>((T870-S870)/S870)</f>
        <v>0.42003676470588241</v>
      </c>
      <c r="W870" s="55" t="s">
        <v>159</v>
      </c>
      <c r="X870" s="117" t="s">
        <v>1828</v>
      </c>
      <c r="Y870" s="27" t="s">
        <v>153</v>
      </c>
      <c r="Z870" s="27" t="s">
        <v>1757</v>
      </c>
      <c r="AA870" s="49" t="s">
        <v>1758</v>
      </c>
      <c r="AB870" s="50" t="s">
        <v>1759</v>
      </c>
      <c r="AC870" s="51" t="s">
        <v>1760</v>
      </c>
      <c r="AD870" s="51" t="s">
        <v>1761</v>
      </c>
    </row>
    <row r="871" spans="1:30" ht="17.25" x14ac:dyDescent="0.2">
      <c r="A871" s="58" t="s">
        <v>1817</v>
      </c>
      <c r="B871" s="20">
        <v>44889</v>
      </c>
      <c r="C871" s="21">
        <v>44889</v>
      </c>
      <c r="D871" s="71"/>
      <c r="E871" s="28" t="s">
        <v>1702</v>
      </c>
      <c r="F871" s="23" t="s">
        <v>80</v>
      </c>
      <c r="G871" s="56"/>
      <c r="H871" s="52"/>
      <c r="I871" s="52"/>
      <c r="J871" s="25"/>
      <c r="K871" s="25"/>
      <c r="L871" s="26" t="s">
        <v>194</v>
      </c>
      <c r="M871" s="29" t="s">
        <v>194</v>
      </c>
      <c r="N871" s="29"/>
      <c r="O871" s="29"/>
      <c r="P871" s="29"/>
      <c r="Q871" s="30"/>
      <c r="R871" s="73"/>
      <c r="S871" s="31"/>
      <c r="T871" s="31"/>
      <c r="U871" s="32"/>
      <c r="V871" s="32"/>
      <c r="W871" s="55" t="s">
        <v>195</v>
      </c>
      <c r="X871" s="55"/>
      <c r="Y871" s="27"/>
      <c r="Z871" s="27"/>
      <c r="AA871" s="49"/>
      <c r="AB871" s="50"/>
      <c r="AC871" s="51"/>
      <c r="AD871" s="51"/>
    </row>
    <row r="872" spans="1:30" ht="17.25" x14ac:dyDescent="0.2">
      <c r="A872" s="58" t="s">
        <v>1817</v>
      </c>
      <c r="B872" s="20">
        <v>44890</v>
      </c>
      <c r="C872" s="21">
        <v>44890</v>
      </c>
      <c r="D872" s="71"/>
      <c r="E872" s="28" t="s">
        <v>1829</v>
      </c>
      <c r="F872" s="23" t="s">
        <v>992</v>
      </c>
      <c r="G872" s="56"/>
      <c r="H872" s="52"/>
      <c r="I872" s="52"/>
      <c r="J872" s="25"/>
      <c r="K872" s="25"/>
      <c r="L872" s="26">
        <v>0.33333333333333331</v>
      </c>
      <c r="M872" s="29">
        <v>0.52083333333333337</v>
      </c>
      <c r="N872" s="29"/>
      <c r="O872" s="29"/>
      <c r="P872" s="29"/>
      <c r="Q872" s="30"/>
      <c r="R872" s="73"/>
      <c r="S872" s="31"/>
      <c r="T872" s="31"/>
      <c r="U872" s="32"/>
      <c r="V872" s="32"/>
      <c r="W872" s="55" t="s">
        <v>195</v>
      </c>
      <c r="X872" s="55"/>
      <c r="Y872" s="27"/>
      <c r="Z872" s="27"/>
      <c r="AA872" s="49"/>
      <c r="AB872" s="50"/>
      <c r="AC872" s="51"/>
      <c r="AD872" s="51"/>
    </row>
    <row r="873" spans="1:30" ht="17.25" x14ac:dyDescent="0.2">
      <c r="A873" s="58" t="s">
        <v>1817</v>
      </c>
      <c r="B873" s="20">
        <v>44890</v>
      </c>
      <c r="C873" s="21">
        <v>44890</v>
      </c>
      <c r="D873" s="71"/>
      <c r="E873" s="28" t="s">
        <v>1830</v>
      </c>
      <c r="F873" s="23" t="s">
        <v>992</v>
      </c>
      <c r="G873" s="56"/>
      <c r="H873" s="52"/>
      <c r="I873" s="52"/>
      <c r="J873" s="25"/>
      <c r="K873" s="25"/>
      <c r="L873" s="26">
        <v>0.5625</v>
      </c>
      <c r="M873" s="29">
        <v>0.75</v>
      </c>
      <c r="N873" s="29"/>
      <c r="O873" s="29"/>
      <c r="P873" s="29"/>
      <c r="Q873" s="30"/>
      <c r="R873" s="73"/>
      <c r="S873" s="31"/>
      <c r="T873" s="31"/>
      <c r="U873" s="32"/>
      <c r="V873" s="32"/>
      <c r="W873" s="55" t="s">
        <v>195</v>
      </c>
      <c r="X873" s="55"/>
      <c r="Y873" s="27"/>
      <c r="Z873" s="27"/>
      <c r="AA873" s="49"/>
      <c r="AB873" s="50"/>
      <c r="AC873" s="51"/>
      <c r="AD873" s="51"/>
    </row>
    <row r="874" spans="1:30" ht="17.25" x14ac:dyDescent="0.2">
      <c r="A874" s="58" t="s">
        <v>1817</v>
      </c>
      <c r="B874" s="20">
        <v>44891</v>
      </c>
      <c r="C874" s="21">
        <v>44891</v>
      </c>
      <c r="D874" s="71"/>
      <c r="E874" s="28" t="s">
        <v>1831</v>
      </c>
      <c r="F874" s="23" t="s">
        <v>1024</v>
      </c>
      <c r="G874" s="56"/>
      <c r="H874" s="52"/>
      <c r="I874" s="52"/>
      <c r="J874" s="25"/>
      <c r="K874" s="25"/>
      <c r="L874" s="26">
        <v>0.29166666666666669</v>
      </c>
      <c r="M874" s="29">
        <v>0.5625</v>
      </c>
      <c r="N874" s="29"/>
      <c r="O874" s="29"/>
      <c r="P874" s="29"/>
      <c r="Q874" s="30"/>
      <c r="R874" s="73"/>
      <c r="S874" s="31"/>
      <c r="T874" s="31"/>
      <c r="U874" s="32"/>
      <c r="V874" s="32"/>
      <c r="W874" s="55" t="s">
        <v>195</v>
      </c>
      <c r="X874" s="55"/>
      <c r="Y874" s="27"/>
      <c r="Z874" s="27"/>
      <c r="AA874" s="49"/>
      <c r="AB874" s="50"/>
      <c r="AC874" s="51"/>
      <c r="AD874" s="51"/>
    </row>
    <row r="875" spans="1:30" ht="17.25" x14ac:dyDescent="0.2">
      <c r="A875" s="58" t="s">
        <v>1817</v>
      </c>
      <c r="B875" s="20">
        <v>44891</v>
      </c>
      <c r="C875" s="21">
        <v>44891</v>
      </c>
      <c r="D875" s="71"/>
      <c r="E875" s="28" t="s">
        <v>1832</v>
      </c>
      <c r="F875" s="23" t="s">
        <v>992</v>
      </c>
      <c r="G875" s="56"/>
      <c r="H875" s="52"/>
      <c r="I875" s="52"/>
      <c r="J875" s="25"/>
      <c r="K875" s="25"/>
      <c r="L875" s="26"/>
      <c r="M875" s="29"/>
      <c r="N875" s="29"/>
      <c r="O875" s="29"/>
      <c r="P875" s="29"/>
      <c r="Q875" s="30"/>
      <c r="R875" s="73"/>
      <c r="S875" s="31"/>
      <c r="T875" s="31"/>
      <c r="U875" s="32"/>
      <c r="V875" s="32"/>
      <c r="W875" s="55" t="s">
        <v>195</v>
      </c>
      <c r="X875" s="55"/>
      <c r="Y875" s="27"/>
      <c r="Z875" s="27"/>
      <c r="AA875" s="49"/>
      <c r="AB875" s="50"/>
      <c r="AC875" s="51"/>
      <c r="AD875" s="51"/>
    </row>
    <row r="876" spans="1:30" ht="17.25" x14ac:dyDescent="0.2">
      <c r="A876" s="58" t="s">
        <v>1817</v>
      </c>
      <c r="B876" s="20">
        <v>44892</v>
      </c>
      <c r="C876" s="21">
        <v>44892</v>
      </c>
      <c r="D876" s="71"/>
      <c r="E876" s="28" t="s">
        <v>1833</v>
      </c>
      <c r="F876" s="23" t="s">
        <v>992</v>
      </c>
      <c r="G876" s="56"/>
      <c r="H876" s="52"/>
      <c r="I876" s="52"/>
      <c r="J876" s="25"/>
      <c r="K876" s="25"/>
      <c r="L876" s="26"/>
      <c r="M876" s="29"/>
      <c r="N876" s="29"/>
      <c r="O876" s="29"/>
      <c r="P876" s="29"/>
      <c r="Q876" s="30"/>
      <c r="R876" s="73"/>
      <c r="S876" s="31"/>
      <c r="T876" s="31"/>
      <c r="U876" s="32"/>
      <c r="V876" s="32"/>
      <c r="W876" s="55" t="s">
        <v>195</v>
      </c>
      <c r="X876" s="55"/>
      <c r="Y876" s="27"/>
      <c r="Z876" s="27"/>
      <c r="AA876" s="49"/>
      <c r="AB876" s="50"/>
      <c r="AC876" s="51"/>
      <c r="AD876" s="51"/>
    </row>
    <row r="877" spans="1:30" ht="17.25" x14ac:dyDescent="0.2">
      <c r="A877" s="58" t="s">
        <v>1817</v>
      </c>
      <c r="B877" s="20">
        <v>44892</v>
      </c>
      <c r="C877" s="21">
        <v>44892</v>
      </c>
      <c r="D877" s="71"/>
      <c r="E877" s="28" t="s">
        <v>1834</v>
      </c>
      <c r="F877" s="23" t="s">
        <v>33</v>
      </c>
      <c r="G877" s="56"/>
      <c r="H877" s="52"/>
      <c r="I877" s="52"/>
      <c r="J877" s="25"/>
      <c r="K877" s="25"/>
      <c r="L877" s="26">
        <v>0.58333333333333337</v>
      </c>
      <c r="M877" s="29" t="s">
        <v>194</v>
      </c>
      <c r="N877" s="29"/>
      <c r="O877" s="29"/>
      <c r="P877" s="29"/>
      <c r="Q877" s="30"/>
      <c r="R877" s="73"/>
      <c r="S877" s="31"/>
      <c r="T877" s="31"/>
      <c r="U877" s="32"/>
      <c r="V877" s="32"/>
      <c r="W877" s="55" t="s">
        <v>48</v>
      </c>
      <c r="X877" s="55"/>
      <c r="Y877" s="27" t="s">
        <v>29</v>
      </c>
      <c r="Z877" s="27" t="s">
        <v>1757</v>
      </c>
      <c r="AA877" s="49" t="s">
        <v>1758</v>
      </c>
      <c r="AB877" s="50" t="s">
        <v>1759</v>
      </c>
      <c r="AC877" s="51" t="s">
        <v>1760</v>
      </c>
      <c r="AD877" s="51" t="s">
        <v>1761</v>
      </c>
    </row>
    <row r="878" spans="1:30" x14ac:dyDescent="0.2">
      <c r="A878" s="58" t="s">
        <v>1817</v>
      </c>
      <c r="B878" s="20">
        <v>44892</v>
      </c>
      <c r="C878" s="21"/>
      <c r="D878" s="71" t="s">
        <v>1835</v>
      </c>
      <c r="E878" s="72" t="s">
        <v>1836</v>
      </c>
      <c r="F878" s="23"/>
      <c r="G878" s="56">
        <v>2.5</v>
      </c>
      <c r="H878" s="52">
        <v>10</v>
      </c>
      <c r="I878" s="52">
        <v>180</v>
      </c>
      <c r="J878" s="25">
        <v>0.60416666666666663</v>
      </c>
      <c r="K878" s="25">
        <v>0.70833333333333337</v>
      </c>
      <c r="L878" s="26"/>
      <c r="M878" s="29"/>
      <c r="N878" s="29"/>
      <c r="O878" s="29" t="s">
        <v>157</v>
      </c>
      <c r="P878" s="29" t="s">
        <v>151</v>
      </c>
      <c r="Q878" s="30" t="s">
        <v>56</v>
      </c>
      <c r="R878" s="254"/>
      <c r="S878" s="31">
        <v>113.01</v>
      </c>
      <c r="T878" s="31">
        <v>169</v>
      </c>
      <c r="U878" s="32">
        <f>((T878-S878)/T878)</f>
        <v>0.33130177514792897</v>
      </c>
      <c r="V878" s="32">
        <f>((T878-S878)/S878)</f>
        <v>0.49544288116095914</v>
      </c>
      <c r="W878" s="55" t="s">
        <v>159</v>
      </c>
      <c r="X878" s="117" t="s">
        <v>1837</v>
      </c>
      <c r="Y878" s="27" t="s">
        <v>153</v>
      </c>
      <c r="Z878" s="27" t="s">
        <v>1757</v>
      </c>
      <c r="AA878" s="49" t="s">
        <v>1758</v>
      </c>
      <c r="AB878" s="50" t="s">
        <v>1759</v>
      </c>
      <c r="AC878" s="51" t="s">
        <v>1760</v>
      </c>
      <c r="AD878" s="51" t="s">
        <v>1761</v>
      </c>
    </row>
    <row r="879" spans="1:30" x14ac:dyDescent="0.2">
      <c r="A879" s="58" t="s">
        <v>1817</v>
      </c>
      <c r="B879" s="20">
        <v>44892</v>
      </c>
      <c r="C879" s="21"/>
      <c r="D879" s="71" t="s">
        <v>1838</v>
      </c>
      <c r="E879" s="72" t="s">
        <v>1839</v>
      </c>
      <c r="F879" s="23"/>
      <c r="G879" s="56">
        <v>4</v>
      </c>
      <c r="H879" s="52">
        <v>4</v>
      </c>
      <c r="I879" s="52">
        <v>8</v>
      </c>
      <c r="J879" s="25">
        <v>0.61458333333333337</v>
      </c>
      <c r="K879" s="25">
        <v>0.78125</v>
      </c>
      <c r="L879" s="26"/>
      <c r="M879" s="29"/>
      <c r="N879" s="29"/>
      <c r="O879" s="29" t="s">
        <v>157</v>
      </c>
      <c r="P879" s="29" t="s">
        <v>151</v>
      </c>
      <c r="Q879" s="30" t="s">
        <v>135</v>
      </c>
      <c r="R879" s="254"/>
      <c r="S879" s="31">
        <v>195.4</v>
      </c>
      <c r="T879" s="31">
        <v>279</v>
      </c>
      <c r="U879" s="32">
        <f>((T879-S879)/T879)</f>
        <v>0.29964157706093186</v>
      </c>
      <c r="V879" s="32">
        <f>((T879-S879)/S879)</f>
        <v>0.42784032753326506</v>
      </c>
      <c r="W879" s="55" t="s">
        <v>159</v>
      </c>
      <c r="X879" s="117" t="s">
        <v>1840</v>
      </c>
      <c r="Y879" s="27" t="s">
        <v>153</v>
      </c>
      <c r="Z879" s="27" t="s">
        <v>1757</v>
      </c>
      <c r="AA879" s="49" t="s">
        <v>1758</v>
      </c>
      <c r="AB879" s="50" t="s">
        <v>1759</v>
      </c>
      <c r="AC879" s="51" t="s">
        <v>1760</v>
      </c>
      <c r="AD879" s="51" t="s">
        <v>1761</v>
      </c>
    </row>
    <row r="880" spans="1:30" x14ac:dyDescent="0.2">
      <c r="A880" s="58" t="s">
        <v>1817</v>
      </c>
      <c r="B880" s="20">
        <v>44892</v>
      </c>
      <c r="C880" s="21"/>
      <c r="D880" s="71" t="s">
        <v>1841</v>
      </c>
      <c r="E880" s="72" t="s">
        <v>1842</v>
      </c>
      <c r="F880" s="23"/>
      <c r="G880" s="56">
        <v>3.5</v>
      </c>
      <c r="H880" s="52">
        <v>4</v>
      </c>
      <c r="I880" s="52">
        <v>8</v>
      </c>
      <c r="J880" s="25">
        <v>0.60416666666666663</v>
      </c>
      <c r="K880" s="25">
        <v>0.75</v>
      </c>
      <c r="L880" s="26"/>
      <c r="M880" s="29"/>
      <c r="N880" s="29"/>
      <c r="O880" s="29" t="s">
        <v>157</v>
      </c>
      <c r="P880" s="29" t="s">
        <v>151</v>
      </c>
      <c r="Q880" s="30" t="s">
        <v>135</v>
      </c>
      <c r="R880" s="254"/>
      <c r="S880" s="31">
        <v>146.21</v>
      </c>
      <c r="T880" s="31">
        <v>209</v>
      </c>
      <c r="U880" s="32">
        <f>((T880-S880)/T880)</f>
        <v>0.30043062200956933</v>
      </c>
      <c r="V880" s="32">
        <f>((T880-S880)/S880)</f>
        <v>0.42945078995964703</v>
      </c>
      <c r="W880" s="55" t="s">
        <v>159</v>
      </c>
      <c r="X880" s="117" t="s">
        <v>1843</v>
      </c>
      <c r="Y880" s="27" t="s">
        <v>153</v>
      </c>
      <c r="Z880" s="27" t="s">
        <v>1757</v>
      </c>
      <c r="AA880" s="49" t="s">
        <v>1758</v>
      </c>
      <c r="AB880" s="50" t="s">
        <v>1759</v>
      </c>
      <c r="AC880" s="51" t="s">
        <v>1760</v>
      </c>
      <c r="AD880" s="51" t="s">
        <v>1761</v>
      </c>
    </row>
    <row r="881" spans="1:30" ht="17.25" x14ac:dyDescent="0.2">
      <c r="A881" s="58" t="s">
        <v>1817</v>
      </c>
      <c r="B881" s="20">
        <v>44893</v>
      </c>
      <c r="C881" s="21">
        <v>44893</v>
      </c>
      <c r="D881" s="71"/>
      <c r="E881" s="28" t="s">
        <v>1834</v>
      </c>
      <c r="F881" s="23" t="s">
        <v>33</v>
      </c>
      <c r="G881" s="56"/>
      <c r="H881" s="52"/>
      <c r="I881" s="52"/>
      <c r="J881" s="25"/>
      <c r="K881" s="25"/>
      <c r="L881" s="26" t="s">
        <v>194</v>
      </c>
      <c r="M881" s="29">
        <v>0.83333333333333337</v>
      </c>
      <c r="N881" s="29"/>
      <c r="O881" s="29"/>
      <c r="P881" s="29"/>
      <c r="Q881" s="30"/>
      <c r="R881" s="73"/>
      <c r="S881" s="31"/>
      <c r="T881" s="31"/>
      <c r="U881" s="32"/>
      <c r="V881" s="32"/>
      <c r="W881" s="55" t="s">
        <v>48</v>
      </c>
      <c r="X881" s="55"/>
      <c r="Y881" s="27" t="s">
        <v>29</v>
      </c>
      <c r="Z881" s="27" t="s">
        <v>1757</v>
      </c>
      <c r="AA881" s="49" t="s">
        <v>1758</v>
      </c>
      <c r="AB881" s="50" t="s">
        <v>1759</v>
      </c>
      <c r="AC881" s="51" t="s">
        <v>1760</v>
      </c>
      <c r="AD881" s="51" t="s">
        <v>1761</v>
      </c>
    </row>
    <row r="882" spans="1:30" x14ac:dyDescent="0.2">
      <c r="A882" s="58" t="s">
        <v>1817</v>
      </c>
      <c r="B882" s="20">
        <v>44893</v>
      </c>
      <c r="C882" s="21"/>
      <c r="D882" s="71" t="s">
        <v>1844</v>
      </c>
      <c r="E882" s="72" t="s">
        <v>1845</v>
      </c>
      <c r="F882" s="23"/>
      <c r="G882" s="56">
        <v>11.2</v>
      </c>
      <c r="H882" s="52">
        <v>20</v>
      </c>
      <c r="I882" s="52">
        <v>90</v>
      </c>
      <c r="J882" s="25">
        <v>0.33333333333333331</v>
      </c>
      <c r="K882" s="25">
        <v>0.79166666666666663</v>
      </c>
      <c r="L882" s="26"/>
      <c r="M882" s="29"/>
      <c r="N882" s="29"/>
      <c r="O882" s="29" t="s">
        <v>57</v>
      </c>
      <c r="P882" s="29" t="s">
        <v>180</v>
      </c>
      <c r="Q882" s="30" t="s">
        <v>54</v>
      </c>
      <c r="R882" s="254"/>
      <c r="S882" s="31">
        <v>322.26</v>
      </c>
      <c r="T882" s="31">
        <v>459</v>
      </c>
      <c r="U882" s="32">
        <f>((T882-S882)/T882)</f>
        <v>0.29790849673202618</v>
      </c>
      <c r="V882" s="32">
        <f>((T882-S882)/S882)</f>
        <v>0.42431576987525604</v>
      </c>
      <c r="W882" s="55" t="s">
        <v>159</v>
      </c>
      <c r="X882" s="117" t="s">
        <v>1846</v>
      </c>
      <c r="Y882" s="27" t="s">
        <v>153</v>
      </c>
      <c r="Z882" s="27" t="s">
        <v>1757</v>
      </c>
      <c r="AA882" s="49" t="s">
        <v>1758</v>
      </c>
      <c r="AB882" s="50" t="s">
        <v>1759</v>
      </c>
      <c r="AC882" s="51" t="s">
        <v>1760</v>
      </c>
      <c r="AD882" s="51" t="s">
        <v>1761</v>
      </c>
    </row>
    <row r="883" spans="1:30" ht="17.25" x14ac:dyDescent="0.2">
      <c r="A883" s="58" t="s">
        <v>1817</v>
      </c>
      <c r="B883" s="20">
        <v>44894</v>
      </c>
      <c r="C883" s="21">
        <v>44894</v>
      </c>
      <c r="D883" s="71"/>
      <c r="E883" s="28" t="s">
        <v>1833</v>
      </c>
      <c r="F883" s="23" t="s">
        <v>992</v>
      </c>
      <c r="G883" s="56"/>
      <c r="H883" s="52"/>
      <c r="I883" s="52"/>
      <c r="J883" s="25"/>
      <c r="K883" s="25"/>
      <c r="L883" s="26"/>
      <c r="M883" s="29"/>
      <c r="N883" s="29"/>
      <c r="O883" s="29"/>
      <c r="P883" s="29"/>
      <c r="Q883" s="30"/>
      <c r="R883" s="73"/>
      <c r="S883" s="31"/>
      <c r="T883" s="31"/>
      <c r="U883" s="32"/>
      <c r="V883" s="32"/>
      <c r="W883" s="55" t="s">
        <v>195</v>
      </c>
      <c r="X883" s="55"/>
      <c r="Y883" s="27"/>
      <c r="Z883" s="27"/>
      <c r="AA883" s="49"/>
      <c r="AB883" s="50"/>
      <c r="AC883" s="51"/>
      <c r="AD883" s="51"/>
    </row>
    <row r="884" spans="1:30" ht="17.25" x14ac:dyDescent="0.2">
      <c r="A884" s="58" t="s">
        <v>1817</v>
      </c>
      <c r="B884" s="20">
        <v>44895</v>
      </c>
      <c r="C884" s="21">
        <v>44895</v>
      </c>
      <c r="D884" s="71"/>
      <c r="E884" s="28" t="s">
        <v>1847</v>
      </c>
      <c r="F884" s="23" t="s">
        <v>33</v>
      </c>
      <c r="G884" s="56"/>
      <c r="H884" s="52"/>
      <c r="I884" s="52"/>
      <c r="J884" s="25"/>
      <c r="K884" s="25"/>
      <c r="L884" s="26">
        <v>0.33333333333333331</v>
      </c>
      <c r="M884" s="29">
        <v>0.83333333333333337</v>
      </c>
      <c r="N884" s="29"/>
      <c r="O884" s="29"/>
      <c r="P884" s="29"/>
      <c r="Q884" s="30"/>
      <c r="R884" s="73"/>
      <c r="S884" s="31"/>
      <c r="T884" s="31"/>
      <c r="U884" s="32"/>
      <c r="V884" s="32"/>
      <c r="W884" s="55" t="s">
        <v>48</v>
      </c>
      <c r="X884" s="55"/>
      <c r="Y884" s="27" t="s">
        <v>29</v>
      </c>
      <c r="Z884" s="27" t="s">
        <v>1757</v>
      </c>
      <c r="AA884" s="49" t="s">
        <v>1758</v>
      </c>
      <c r="AB884" s="50" t="s">
        <v>1759</v>
      </c>
      <c r="AC884" s="51" t="s">
        <v>1760</v>
      </c>
      <c r="AD884" s="51" t="s">
        <v>1761</v>
      </c>
    </row>
    <row r="885" spans="1:30" x14ac:dyDescent="0.2">
      <c r="A885" s="58" t="s">
        <v>1817</v>
      </c>
      <c r="B885" s="20">
        <v>44895</v>
      </c>
      <c r="C885" s="21"/>
      <c r="D885" s="71" t="s">
        <v>1848</v>
      </c>
      <c r="E885" s="72" t="s">
        <v>1849</v>
      </c>
      <c r="F885" s="23"/>
      <c r="G885" s="56">
        <v>3.5</v>
      </c>
      <c r="H885" s="52">
        <v>10</v>
      </c>
      <c r="I885" s="52">
        <v>20</v>
      </c>
      <c r="J885" s="25">
        <v>0.36458333333333331</v>
      </c>
      <c r="K885" s="25">
        <v>0.51041666666666663</v>
      </c>
      <c r="L885" s="26"/>
      <c r="M885" s="29"/>
      <c r="N885" s="29"/>
      <c r="O885" s="29" t="s">
        <v>136</v>
      </c>
      <c r="P885" s="29" t="s">
        <v>151</v>
      </c>
      <c r="Q885" s="30" t="s">
        <v>56</v>
      </c>
      <c r="R885" s="254"/>
      <c r="S885" s="31">
        <v>97.66</v>
      </c>
      <c r="T885" s="31">
        <v>139</v>
      </c>
      <c r="U885" s="32">
        <f>((T885-S885)/T885)</f>
        <v>0.29741007194244606</v>
      </c>
      <c r="V885" s="32">
        <f>((T885-S885)/S885)</f>
        <v>0.42330534507474921</v>
      </c>
      <c r="W885" s="55" t="s">
        <v>159</v>
      </c>
      <c r="X885" s="117" t="s">
        <v>1850</v>
      </c>
      <c r="Y885" s="27" t="s">
        <v>153</v>
      </c>
      <c r="Z885" s="27" t="s">
        <v>1757</v>
      </c>
      <c r="AA885" s="49" t="s">
        <v>1758</v>
      </c>
      <c r="AB885" s="50" t="s">
        <v>1759</v>
      </c>
      <c r="AC885" s="51" t="s">
        <v>1760</v>
      </c>
      <c r="AD885" s="51" t="s">
        <v>1761</v>
      </c>
    </row>
    <row r="886" spans="1:30" x14ac:dyDescent="0.2">
      <c r="A886" s="58" t="s">
        <v>1817</v>
      </c>
      <c r="B886" s="20">
        <v>44895</v>
      </c>
      <c r="C886" s="21"/>
      <c r="D886" s="71" t="s">
        <v>1851</v>
      </c>
      <c r="E886" s="72" t="s">
        <v>1852</v>
      </c>
      <c r="F886" s="23"/>
      <c r="G886" s="56">
        <v>3</v>
      </c>
      <c r="H886" s="52">
        <v>15</v>
      </c>
      <c r="I886" s="52">
        <v>90</v>
      </c>
      <c r="J886" s="25">
        <v>0.38541666666666669</v>
      </c>
      <c r="K886" s="25">
        <v>0.51041666666666663</v>
      </c>
      <c r="L886" s="26"/>
      <c r="M886" s="29"/>
      <c r="N886" s="29"/>
      <c r="O886" s="29" t="s">
        <v>157</v>
      </c>
      <c r="P886" s="29" t="s">
        <v>151</v>
      </c>
      <c r="Q886" s="30" t="s">
        <v>46</v>
      </c>
      <c r="R886" s="254"/>
      <c r="S886" s="31">
        <v>77.099999999999994</v>
      </c>
      <c r="T886" s="31">
        <v>119</v>
      </c>
      <c r="U886" s="32">
        <f>((T886-S886)/T886)</f>
        <v>0.35210084033613448</v>
      </c>
      <c r="V886" s="32">
        <f>((T886-S886)/S886)</f>
        <v>0.54345006485084313</v>
      </c>
      <c r="W886" s="55" t="s">
        <v>159</v>
      </c>
      <c r="X886" s="117" t="s">
        <v>1853</v>
      </c>
      <c r="Y886" s="27" t="s">
        <v>153</v>
      </c>
      <c r="Z886" s="27" t="s">
        <v>1757</v>
      </c>
      <c r="AA886" s="49" t="s">
        <v>1758</v>
      </c>
      <c r="AB886" s="50" t="s">
        <v>1759</v>
      </c>
      <c r="AC886" s="51" t="s">
        <v>1760</v>
      </c>
      <c r="AD886" s="51" t="s">
        <v>1761</v>
      </c>
    </row>
    <row r="887" spans="1:30" x14ac:dyDescent="0.2">
      <c r="A887" s="58" t="s">
        <v>1817</v>
      </c>
      <c r="B887" s="20">
        <v>44895</v>
      </c>
      <c r="C887" s="21"/>
      <c r="D887" s="71" t="s">
        <v>1854</v>
      </c>
      <c r="E887" s="72" t="s">
        <v>1855</v>
      </c>
      <c r="F887" s="23"/>
      <c r="G887" s="56">
        <v>7.5</v>
      </c>
      <c r="H887" s="52">
        <v>20</v>
      </c>
      <c r="I887" s="52">
        <v>90</v>
      </c>
      <c r="J887" s="25">
        <v>0.375</v>
      </c>
      <c r="K887" s="25">
        <v>0.6875</v>
      </c>
      <c r="L887" s="26"/>
      <c r="M887" s="29"/>
      <c r="N887" s="29"/>
      <c r="O887" s="29" t="s">
        <v>57</v>
      </c>
      <c r="P887" s="29" t="s">
        <v>158</v>
      </c>
      <c r="Q887" s="30" t="s">
        <v>54</v>
      </c>
      <c r="R887" s="254"/>
      <c r="S887" s="31">
        <v>151.59</v>
      </c>
      <c r="T887" s="31">
        <v>219</v>
      </c>
      <c r="U887" s="32">
        <f>((T887-S887)/T887)</f>
        <v>0.30780821917808215</v>
      </c>
      <c r="V887" s="32">
        <f>((T887-S887)/S887)</f>
        <v>0.44468632495547195</v>
      </c>
      <c r="W887" s="55" t="s">
        <v>159</v>
      </c>
      <c r="X887" s="117" t="s">
        <v>1856</v>
      </c>
      <c r="Y887" s="27" t="s">
        <v>153</v>
      </c>
      <c r="Z887" s="27" t="s">
        <v>1757</v>
      </c>
      <c r="AA887" s="49" t="s">
        <v>1758</v>
      </c>
      <c r="AB887" s="50" t="s">
        <v>1759</v>
      </c>
      <c r="AC887" s="51" t="s">
        <v>1760</v>
      </c>
      <c r="AD887" s="51" t="s">
        <v>1761</v>
      </c>
    </row>
    <row r="888" spans="1:30" x14ac:dyDescent="0.2">
      <c r="A888" s="58" t="s">
        <v>1817</v>
      </c>
      <c r="B888" s="20">
        <v>44895</v>
      </c>
      <c r="C888" s="21"/>
      <c r="D888" s="71" t="s">
        <v>1857</v>
      </c>
      <c r="E888" s="72" t="s">
        <v>1858</v>
      </c>
      <c r="F888" s="23"/>
      <c r="G888" s="56">
        <v>5</v>
      </c>
      <c r="H888" s="52">
        <v>50</v>
      </c>
      <c r="I888" s="52">
        <v>120</v>
      </c>
      <c r="J888" s="25">
        <v>0.35416666666666669</v>
      </c>
      <c r="K888" s="25">
        <v>0.5625</v>
      </c>
      <c r="L888" s="26"/>
      <c r="M888" s="29"/>
      <c r="N888" s="29"/>
      <c r="O888" s="29" t="s">
        <v>136</v>
      </c>
      <c r="P888" s="29" t="s">
        <v>151</v>
      </c>
      <c r="Q888" s="30" t="s">
        <v>1859</v>
      </c>
      <c r="R888" s="254"/>
      <c r="S888" s="31">
        <v>298.29000000000002</v>
      </c>
      <c r="T888" s="31">
        <v>429</v>
      </c>
      <c r="U888" s="32">
        <f>((T888-S888)/T888)</f>
        <v>0.30468531468531462</v>
      </c>
      <c r="V888" s="32">
        <f>((T888-S888)/S888)</f>
        <v>0.43819772704415155</v>
      </c>
      <c r="W888" s="55" t="s">
        <v>159</v>
      </c>
      <c r="X888" s="117" t="s">
        <v>1860</v>
      </c>
      <c r="Y888" s="27" t="s">
        <v>153</v>
      </c>
      <c r="Z888" s="27" t="s">
        <v>1757</v>
      </c>
      <c r="AA888" s="49" t="s">
        <v>1758</v>
      </c>
      <c r="AB888" s="50" t="s">
        <v>1759</v>
      </c>
      <c r="AC888" s="51" t="s">
        <v>1760</v>
      </c>
      <c r="AD888" s="51" t="s">
        <v>1761</v>
      </c>
    </row>
    <row r="889" spans="1:30" x14ac:dyDescent="0.2">
      <c r="A889" s="58" t="s">
        <v>1817</v>
      </c>
      <c r="B889" s="20">
        <v>44895</v>
      </c>
      <c r="C889" s="21"/>
      <c r="D889" s="71" t="s">
        <v>1861</v>
      </c>
      <c r="E889" s="72" t="s">
        <v>1862</v>
      </c>
      <c r="F889" s="23"/>
      <c r="G889" s="56">
        <v>3.5</v>
      </c>
      <c r="H889" s="52">
        <v>5</v>
      </c>
      <c r="I889" s="52">
        <v>10</v>
      </c>
      <c r="J889" s="25">
        <v>0.38541666666666669</v>
      </c>
      <c r="K889" s="25">
        <v>0.53125</v>
      </c>
      <c r="L889" s="26"/>
      <c r="M889" s="29"/>
      <c r="N889" s="29"/>
      <c r="O889" s="29" t="s">
        <v>136</v>
      </c>
      <c r="P889" s="29" t="s">
        <v>180</v>
      </c>
      <c r="Q889" s="30" t="s">
        <v>1863</v>
      </c>
      <c r="R889" s="254"/>
      <c r="S889" s="31">
        <v>163.4</v>
      </c>
      <c r="T889" s="31">
        <v>239</v>
      </c>
      <c r="U889" s="32">
        <f>((T889-S889)/T889)</f>
        <v>0.31631799163179913</v>
      </c>
      <c r="V889" s="32">
        <f>((T889-S889)/S889)</f>
        <v>0.4626682986536107</v>
      </c>
      <c r="W889" s="55" t="s">
        <v>159</v>
      </c>
      <c r="X889" s="117" t="s">
        <v>1864</v>
      </c>
      <c r="Y889" s="27" t="s">
        <v>153</v>
      </c>
      <c r="Z889" s="27" t="s">
        <v>1757</v>
      </c>
      <c r="AA889" s="49" t="s">
        <v>1758</v>
      </c>
      <c r="AB889" s="50" t="s">
        <v>1759</v>
      </c>
      <c r="AC889" s="51" t="s">
        <v>1760</v>
      </c>
      <c r="AD889" s="51" t="s">
        <v>1761</v>
      </c>
    </row>
    <row r="890" spans="1:30" ht="17.25" x14ac:dyDescent="0.2">
      <c r="A890" s="58" t="s">
        <v>1817</v>
      </c>
      <c r="B890" s="20">
        <v>44896</v>
      </c>
      <c r="C890" s="21">
        <v>44896</v>
      </c>
      <c r="D890" s="46"/>
      <c r="E890" s="28" t="s">
        <v>1865</v>
      </c>
      <c r="F890" s="23" t="s">
        <v>992</v>
      </c>
      <c r="G890" s="56"/>
      <c r="H890" s="52"/>
      <c r="I890" s="52"/>
      <c r="J890" s="25"/>
      <c r="K890" s="25"/>
      <c r="L890" s="26">
        <v>0.29166666666666669</v>
      </c>
      <c r="M890" s="29">
        <v>0.54166666666666663</v>
      </c>
      <c r="N890" s="29"/>
      <c r="O890" s="29"/>
      <c r="P890" s="29"/>
      <c r="Q890" s="30"/>
      <c r="R890" s="53"/>
      <c r="S890" s="54"/>
      <c r="T890" s="54"/>
      <c r="U890" s="32"/>
      <c r="V890" s="32"/>
      <c r="W890" s="55" t="s">
        <v>195</v>
      </c>
      <c r="X890" s="55"/>
      <c r="Y890" s="113"/>
      <c r="Z890" s="27"/>
      <c r="AA890" s="49"/>
      <c r="AB890" s="50"/>
      <c r="AC890" s="51"/>
      <c r="AD890" s="51"/>
    </row>
    <row r="891" spans="1:30" ht="17.25" x14ac:dyDescent="0.2">
      <c r="A891" s="58" t="s">
        <v>1817</v>
      </c>
      <c r="B891" s="20">
        <v>44897</v>
      </c>
      <c r="C891" s="21">
        <v>44897</v>
      </c>
      <c r="D891" s="46"/>
      <c r="E891" s="28" t="s">
        <v>1866</v>
      </c>
      <c r="F891" s="23" t="s">
        <v>992</v>
      </c>
      <c r="G891" s="56"/>
      <c r="H891" s="52"/>
      <c r="I891" s="52"/>
      <c r="J891" s="25"/>
      <c r="K891" s="25"/>
      <c r="L891" s="26">
        <v>0.5</v>
      </c>
      <c r="M891" s="29">
        <v>0.70833333333333337</v>
      </c>
      <c r="N891" s="29"/>
      <c r="O891" s="29"/>
      <c r="P891" s="29"/>
      <c r="Q891" s="30"/>
      <c r="R891" s="53"/>
      <c r="S891" s="54"/>
      <c r="T891" s="54"/>
      <c r="U891" s="32"/>
      <c r="V891" s="32"/>
      <c r="W891" s="55" t="s">
        <v>195</v>
      </c>
      <c r="X891" s="55"/>
      <c r="Y891" s="113"/>
      <c r="Z891" s="27"/>
      <c r="AA891" s="49"/>
      <c r="AB891" s="50"/>
      <c r="AC891" s="51"/>
      <c r="AD891" s="51"/>
    </row>
    <row r="892" spans="1:30" ht="17.25" x14ac:dyDescent="0.2">
      <c r="A892" s="58" t="s">
        <v>1817</v>
      </c>
      <c r="B892" s="20">
        <v>44897</v>
      </c>
      <c r="C892" s="21">
        <v>44897</v>
      </c>
      <c r="D892" s="46"/>
      <c r="E892" s="28" t="s">
        <v>1867</v>
      </c>
      <c r="F892" s="23" t="s">
        <v>39</v>
      </c>
      <c r="G892" s="56"/>
      <c r="H892" s="52"/>
      <c r="I892" s="52"/>
      <c r="J892" s="25"/>
      <c r="K892" s="25"/>
      <c r="L892" s="26"/>
      <c r="M892" s="29"/>
      <c r="N892" s="29"/>
      <c r="O892" s="29"/>
      <c r="P892" s="29"/>
      <c r="Q892" s="30"/>
      <c r="R892" s="53"/>
      <c r="S892" s="54"/>
      <c r="T892" s="54"/>
      <c r="U892" s="32"/>
      <c r="V892" s="32"/>
      <c r="W892" s="55" t="s">
        <v>195</v>
      </c>
      <c r="X892" s="55"/>
      <c r="Y892" s="113"/>
      <c r="Z892" s="27"/>
      <c r="AA892" s="49"/>
      <c r="AB892" s="50"/>
      <c r="AC892" s="51"/>
      <c r="AD892" s="51"/>
    </row>
    <row r="893" spans="1:30" ht="17.25" x14ac:dyDescent="0.2">
      <c r="A893" s="58" t="s">
        <v>1817</v>
      </c>
      <c r="B893" s="20">
        <v>44898</v>
      </c>
      <c r="C893" s="21">
        <v>44898</v>
      </c>
      <c r="D893" s="46"/>
      <c r="E893" s="28" t="s">
        <v>30</v>
      </c>
      <c r="F893" s="23" t="s">
        <v>33</v>
      </c>
      <c r="G893" s="56"/>
      <c r="H893" s="52"/>
      <c r="I893" s="52"/>
      <c r="J893" s="25"/>
      <c r="K893" s="25"/>
      <c r="L893" s="26">
        <v>0.33333333333333331</v>
      </c>
      <c r="M893" s="29">
        <v>0.75</v>
      </c>
      <c r="N893" s="29"/>
      <c r="O893" s="29"/>
      <c r="P893" s="29"/>
      <c r="Q893" s="30"/>
      <c r="R893" s="53"/>
      <c r="S893" s="54"/>
      <c r="T893" s="54"/>
      <c r="U893" s="32"/>
      <c r="V893" s="32"/>
      <c r="W893" s="55" t="s">
        <v>48</v>
      </c>
      <c r="X893" s="55"/>
      <c r="Y893" s="113" t="s">
        <v>29</v>
      </c>
      <c r="Z893" s="27" t="s">
        <v>1868</v>
      </c>
      <c r="AA893" s="49" t="s">
        <v>1869</v>
      </c>
      <c r="AB893" s="50" t="s">
        <v>1870</v>
      </c>
      <c r="AC893" s="51"/>
      <c r="AD893" s="51" t="s">
        <v>1871</v>
      </c>
    </row>
    <row r="894" spans="1:30" x14ac:dyDescent="0.2">
      <c r="S894" s="66"/>
      <c r="T894" s="57"/>
      <c r="U894" s="57"/>
      <c r="V894" s="57"/>
      <c r="W894" s="57"/>
      <c r="X894" s="57"/>
      <c r="Z894"/>
      <c r="AA894"/>
      <c r="AB894"/>
      <c r="AC894"/>
      <c r="AD894"/>
    </row>
    <row r="895" spans="1:30" x14ac:dyDescent="0.2">
      <c r="A895" s="115" t="s">
        <v>1872</v>
      </c>
      <c r="B895" s="60" t="s">
        <v>1873</v>
      </c>
      <c r="S895" s="57">
        <v>240</v>
      </c>
      <c r="T895" s="57">
        <v>349</v>
      </c>
      <c r="U895" s="32">
        <f>((T895-S895)/T895)</f>
        <v>0.31232091690544411</v>
      </c>
      <c r="V895" s="32">
        <f>((T895-S895)/S895)</f>
        <v>0.45416666666666666</v>
      </c>
      <c r="W895"/>
      <c r="X895"/>
      <c r="Y895"/>
      <c r="Z895"/>
      <c r="AA895"/>
      <c r="AB895"/>
      <c r="AC895"/>
      <c r="AD895"/>
    </row>
    <row r="896" spans="1:30" x14ac:dyDescent="0.2">
      <c r="A896" s="115" t="s">
        <v>1874</v>
      </c>
      <c r="B896" s="116">
        <v>44645</v>
      </c>
      <c r="S896"/>
      <c r="T896"/>
      <c r="U896"/>
      <c r="V896"/>
      <c r="W896"/>
      <c r="X896"/>
      <c r="Y896"/>
      <c r="Z896"/>
      <c r="AA896"/>
      <c r="AB896"/>
      <c r="AC896"/>
      <c r="AD896"/>
    </row>
  </sheetData>
  <autoFilter ref="A1:Z893" xr:uid="{74C77AE3-8E05-4250-8AF9-56413A45A2BB}"/>
  <printOptions horizontalCentered="1" verticalCentered="1"/>
  <pageMargins left="0" right="0.12121212121212122" top="0" bottom="0" header="0" footer="0"/>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8C30-2843-4AF3-A972-D6E52FBA3603}">
  <sheetPr codeName="Sheet5"/>
  <dimension ref="A1:AH247"/>
  <sheetViews>
    <sheetView topLeftCell="A219" workbookViewId="0">
      <selection activeCell="K221" sqref="K221"/>
    </sheetView>
  </sheetViews>
  <sheetFormatPr defaultRowHeight="14.25" x14ac:dyDescent="0.2"/>
  <cols>
    <col min="1" max="1" width="10.5" bestFit="1" customWidth="1"/>
    <col min="2" max="2" width="9.375" bestFit="1" customWidth="1"/>
    <col min="3" max="3" width="4.625" bestFit="1" customWidth="1"/>
    <col min="4" max="4" width="9.875" bestFit="1" customWidth="1"/>
    <col min="5" max="5" width="37.375" bestFit="1" customWidth="1"/>
    <col min="6" max="6" width="3.75" bestFit="1" customWidth="1"/>
    <col min="7" max="7" width="8.125" bestFit="1" customWidth="1"/>
    <col min="8" max="8" width="4.75" bestFit="1" customWidth="1"/>
    <col min="9" max="9" width="5.125" bestFit="1" customWidth="1"/>
    <col min="10" max="10" width="8.625" bestFit="1" customWidth="1"/>
    <col min="11" max="11" width="7.375" bestFit="1" customWidth="1"/>
    <col min="12" max="12" width="8.375" bestFit="1" customWidth="1"/>
    <col min="13" max="13" width="10" bestFit="1" customWidth="1"/>
    <col min="14" max="14" width="7.25" bestFit="1" customWidth="1"/>
    <col min="15" max="15" width="6" bestFit="1" customWidth="1"/>
    <col min="16" max="16" width="8.25" bestFit="1" customWidth="1"/>
    <col min="17" max="17" width="7.5" bestFit="1" customWidth="1"/>
    <col min="18" max="18" width="8.5" bestFit="1" customWidth="1"/>
    <col min="20" max="20" width="6.375" bestFit="1" customWidth="1"/>
    <col min="21" max="21" width="7.875" bestFit="1" customWidth="1"/>
    <col min="23" max="23" width="11.875" bestFit="1" customWidth="1"/>
    <col min="24" max="24" width="12.625" customWidth="1"/>
    <col min="25" max="25" width="8.875" bestFit="1" customWidth="1"/>
    <col min="26" max="26" width="13.875" bestFit="1" customWidth="1"/>
    <col min="27" max="27" width="17.625" bestFit="1" customWidth="1"/>
    <col min="28" max="28" width="22.5" bestFit="1" customWidth="1"/>
    <col min="29" max="29" width="20.125" bestFit="1" customWidth="1"/>
    <col min="30" max="30" width="14.375" bestFit="1" customWidth="1"/>
    <col min="31" max="31" width="6.875" bestFit="1" customWidth="1"/>
    <col min="32" max="32" width="6.25" bestFit="1" customWidth="1"/>
    <col min="33" max="33" width="8.875" bestFit="1" customWidth="1"/>
    <col min="34" max="34" width="7.625" bestFit="1" customWidth="1"/>
  </cols>
  <sheetData>
    <row r="1" spans="1:34" s="163" customFormat="1" ht="47.25" x14ac:dyDescent="0.25">
      <c r="A1" s="146" t="s">
        <v>0</v>
      </c>
      <c r="B1" s="147" t="s">
        <v>137</v>
      </c>
      <c r="C1" s="148" t="s">
        <v>2</v>
      </c>
      <c r="D1" s="149" t="s">
        <v>3</v>
      </c>
      <c r="E1" s="149" t="s">
        <v>4</v>
      </c>
      <c r="F1" s="150" t="s">
        <v>5</v>
      </c>
      <c r="G1" s="151" t="s">
        <v>6</v>
      </c>
      <c r="H1" s="152" t="s">
        <v>7</v>
      </c>
      <c r="I1" s="152" t="s">
        <v>8</v>
      </c>
      <c r="J1" s="153" t="s">
        <v>9</v>
      </c>
      <c r="K1" s="153" t="s">
        <v>10</v>
      </c>
      <c r="L1" s="153" t="s">
        <v>11</v>
      </c>
      <c r="M1" s="154" t="s">
        <v>12</v>
      </c>
      <c r="N1" s="154" t="s">
        <v>13</v>
      </c>
      <c r="O1" s="154" t="s">
        <v>14</v>
      </c>
      <c r="P1" s="153" t="s">
        <v>15</v>
      </c>
      <c r="Q1" s="149" t="s">
        <v>16</v>
      </c>
      <c r="R1" s="155" t="s">
        <v>17</v>
      </c>
      <c r="S1" s="156" t="s">
        <v>18</v>
      </c>
      <c r="T1" s="156" t="s">
        <v>138</v>
      </c>
      <c r="U1" s="157" t="s">
        <v>19</v>
      </c>
      <c r="V1" s="157" t="s">
        <v>20</v>
      </c>
      <c r="W1" s="157" t="s">
        <v>21</v>
      </c>
      <c r="X1" s="158" t="s">
        <v>22</v>
      </c>
      <c r="Y1" s="158" t="s">
        <v>23</v>
      </c>
      <c r="Z1" s="147" t="s">
        <v>24</v>
      </c>
      <c r="AA1" s="147" t="s">
        <v>26</v>
      </c>
      <c r="AB1" s="147" t="s">
        <v>25</v>
      </c>
      <c r="AC1" s="147" t="s">
        <v>139</v>
      </c>
      <c r="AD1" s="147" t="s">
        <v>27</v>
      </c>
      <c r="AE1" s="159">
        <v>1.25</v>
      </c>
      <c r="AF1" s="160">
        <v>1.45</v>
      </c>
      <c r="AG1" s="161">
        <v>0.11</v>
      </c>
      <c r="AH1" s="162">
        <v>0.13</v>
      </c>
    </row>
    <row r="2" spans="1:34" s="163" customFormat="1" ht="18.75" x14ac:dyDescent="0.25">
      <c r="A2" s="164" t="s">
        <v>140</v>
      </c>
      <c r="B2" s="165">
        <v>44675</v>
      </c>
      <c r="C2" s="166">
        <v>44675</v>
      </c>
      <c r="D2" s="167"/>
      <c r="E2" s="168" t="s">
        <v>141</v>
      </c>
      <c r="F2" s="169"/>
      <c r="G2" s="170"/>
      <c r="H2" s="170"/>
      <c r="I2" s="170"/>
      <c r="J2" s="171"/>
      <c r="K2" s="171"/>
      <c r="L2" s="172"/>
      <c r="M2" s="173"/>
      <c r="N2" s="173"/>
      <c r="O2" s="173"/>
      <c r="P2" s="173"/>
      <c r="Q2" s="174"/>
      <c r="R2" s="175"/>
      <c r="S2" s="176"/>
      <c r="T2" s="176"/>
      <c r="U2" s="177"/>
      <c r="V2" s="177"/>
      <c r="W2" s="164" t="s">
        <v>28</v>
      </c>
      <c r="X2" s="164"/>
      <c r="Y2" s="226" t="s">
        <v>29</v>
      </c>
      <c r="Z2" s="178"/>
      <c r="AA2" s="178"/>
      <c r="AB2" s="178"/>
      <c r="AC2" s="179"/>
      <c r="AD2" s="179"/>
    </row>
    <row r="3" spans="1:34" s="163" customFormat="1" ht="17.25" x14ac:dyDescent="0.25">
      <c r="A3" s="248" t="s">
        <v>140</v>
      </c>
      <c r="B3" s="220">
        <v>44675</v>
      </c>
      <c r="C3" s="219">
        <v>44675</v>
      </c>
      <c r="D3" s="218"/>
      <c r="E3" s="222" t="s">
        <v>32</v>
      </c>
      <c r="F3" s="216" t="s">
        <v>33</v>
      </c>
      <c r="G3" s="215"/>
      <c r="H3" s="214"/>
      <c r="I3" s="214"/>
      <c r="J3" s="213"/>
      <c r="K3" s="213"/>
      <c r="L3" s="212">
        <v>0.33333333333333331</v>
      </c>
      <c r="M3" s="211">
        <v>0.75</v>
      </c>
      <c r="N3" s="211" t="s">
        <v>142</v>
      </c>
      <c r="O3" s="211"/>
      <c r="P3" s="211"/>
      <c r="Q3" s="210"/>
      <c r="R3" s="209"/>
      <c r="S3" s="208"/>
      <c r="T3" s="208"/>
      <c r="U3" s="207"/>
      <c r="V3" s="207"/>
      <c r="W3" s="206" t="s">
        <v>48</v>
      </c>
      <c r="X3" s="206"/>
      <c r="Y3" s="204"/>
      <c r="Z3" s="204" t="s">
        <v>143</v>
      </c>
      <c r="AA3" s="203" t="s">
        <v>144</v>
      </c>
      <c r="AB3" s="202" t="s">
        <v>145</v>
      </c>
      <c r="AC3" s="202" t="s">
        <v>146</v>
      </c>
      <c r="AD3" s="202" t="s">
        <v>147</v>
      </c>
    </row>
    <row r="4" spans="1:34" s="163" customFormat="1" ht="15" x14ac:dyDescent="0.25">
      <c r="A4" s="248" t="s">
        <v>140</v>
      </c>
      <c r="B4" s="220">
        <v>44673</v>
      </c>
      <c r="C4" s="219"/>
      <c r="D4" s="218" t="s">
        <v>148</v>
      </c>
      <c r="E4" s="217" t="s">
        <v>149</v>
      </c>
      <c r="F4" s="216"/>
      <c r="G4" s="215">
        <v>72</v>
      </c>
      <c r="H4" s="214">
        <v>10</v>
      </c>
      <c r="I4" s="214">
        <v>50</v>
      </c>
      <c r="J4" s="213">
        <v>0.375</v>
      </c>
      <c r="K4" s="213">
        <v>0.625</v>
      </c>
      <c r="L4" s="212"/>
      <c r="M4" s="211"/>
      <c r="N4" s="211" t="s">
        <v>142</v>
      </c>
      <c r="O4" s="211" t="s">
        <v>150</v>
      </c>
      <c r="P4" s="211" t="s">
        <v>151</v>
      </c>
      <c r="Q4" s="210" t="s">
        <v>68</v>
      </c>
      <c r="R4" s="209">
        <v>1196.8</v>
      </c>
      <c r="S4" s="208">
        <f>R4*AE1</f>
        <v>1496</v>
      </c>
      <c r="T4" s="208">
        <v>1899</v>
      </c>
      <c r="U4" s="207">
        <f>((T4-S4)/T4)</f>
        <v>0.21221695629278567</v>
      </c>
      <c r="V4" s="207">
        <f>((T4-S4)/S4)</f>
        <v>0.26938502673796794</v>
      </c>
      <c r="W4" s="206" t="s">
        <v>34</v>
      </c>
      <c r="X4" s="205" t="s">
        <v>152</v>
      </c>
      <c r="Y4" s="204" t="s">
        <v>153</v>
      </c>
      <c r="Z4" s="204" t="s">
        <v>143</v>
      </c>
      <c r="AA4" s="203" t="s">
        <v>144</v>
      </c>
      <c r="AB4" s="202" t="s">
        <v>145</v>
      </c>
      <c r="AC4" s="202" t="s">
        <v>146</v>
      </c>
      <c r="AD4" s="202" t="s">
        <v>147</v>
      </c>
    </row>
    <row r="5" spans="1:34" s="163" customFormat="1" ht="17.25" x14ac:dyDescent="0.25">
      <c r="A5" s="248" t="s">
        <v>140</v>
      </c>
      <c r="B5" s="220">
        <v>44676</v>
      </c>
      <c r="C5" s="219">
        <v>44676</v>
      </c>
      <c r="D5" s="218"/>
      <c r="E5" s="222" t="s">
        <v>154</v>
      </c>
      <c r="F5" s="216" t="s">
        <v>39</v>
      </c>
      <c r="G5" s="215"/>
      <c r="H5" s="214"/>
      <c r="I5" s="214"/>
      <c r="J5" s="213"/>
      <c r="K5" s="213"/>
      <c r="L5" s="212">
        <v>0.29166666666666669</v>
      </c>
      <c r="M5" s="211">
        <v>0.83333333333333337</v>
      </c>
      <c r="N5" s="211" t="s">
        <v>142</v>
      </c>
      <c r="O5" s="211"/>
      <c r="P5" s="211"/>
      <c r="Q5" s="210"/>
      <c r="R5" s="209"/>
      <c r="S5" s="208"/>
      <c r="T5" s="208"/>
      <c r="U5" s="207"/>
      <c r="V5" s="207"/>
      <c r="W5" s="206" t="s">
        <v>48</v>
      </c>
      <c r="X5" s="206"/>
      <c r="Y5" s="204"/>
      <c r="Z5" s="204" t="s">
        <v>143</v>
      </c>
      <c r="AA5" s="203" t="s">
        <v>144</v>
      </c>
      <c r="AB5" s="202" t="s">
        <v>145</v>
      </c>
      <c r="AC5" s="202" t="s">
        <v>146</v>
      </c>
      <c r="AD5" s="202" t="s">
        <v>147</v>
      </c>
    </row>
    <row r="6" spans="1:34" s="163" customFormat="1" ht="15" x14ac:dyDescent="0.25">
      <c r="A6" s="248" t="s">
        <v>140</v>
      </c>
      <c r="B6" s="220">
        <v>44676</v>
      </c>
      <c r="C6" s="219"/>
      <c r="D6" s="218" t="s">
        <v>155</v>
      </c>
      <c r="E6" s="217" t="s">
        <v>156</v>
      </c>
      <c r="F6" s="216"/>
      <c r="G6" s="215">
        <v>4</v>
      </c>
      <c r="H6" s="214">
        <v>2</v>
      </c>
      <c r="I6" s="214">
        <v>20</v>
      </c>
      <c r="J6" s="213">
        <v>0.33333333333333331</v>
      </c>
      <c r="K6" s="213">
        <v>0.5</v>
      </c>
      <c r="L6" s="212"/>
      <c r="M6" s="211"/>
      <c r="N6" s="211" t="s">
        <v>142</v>
      </c>
      <c r="O6" s="211" t="s">
        <v>157</v>
      </c>
      <c r="P6" s="211" t="s">
        <v>158</v>
      </c>
      <c r="Q6" s="210" t="s">
        <v>56</v>
      </c>
      <c r="R6" s="209">
        <v>52.15</v>
      </c>
      <c r="S6" s="208">
        <f>R6*AE1</f>
        <v>65.1875</v>
      </c>
      <c r="T6" s="208">
        <v>119</v>
      </c>
      <c r="U6" s="207">
        <f>((T6-S6)/T6)</f>
        <v>0.45220588235294118</v>
      </c>
      <c r="V6" s="207">
        <f>((T6-S6)/S6)</f>
        <v>0.82550335570469802</v>
      </c>
      <c r="W6" s="206" t="s">
        <v>159</v>
      </c>
      <c r="X6" s="205" t="s">
        <v>160</v>
      </c>
      <c r="Y6" s="204" t="s">
        <v>153</v>
      </c>
      <c r="Z6" s="204" t="s">
        <v>143</v>
      </c>
      <c r="AA6" s="203" t="s">
        <v>144</v>
      </c>
      <c r="AB6" s="202" t="s">
        <v>145</v>
      </c>
      <c r="AC6" s="202" t="s">
        <v>146</v>
      </c>
      <c r="AD6" s="202" t="s">
        <v>147</v>
      </c>
    </row>
    <row r="7" spans="1:34" s="163" customFormat="1" ht="15" x14ac:dyDescent="0.25">
      <c r="A7" s="248" t="s">
        <v>140</v>
      </c>
      <c r="B7" s="220">
        <v>44676</v>
      </c>
      <c r="C7" s="219"/>
      <c r="D7" s="218" t="s">
        <v>161</v>
      </c>
      <c r="E7" s="217" t="s">
        <v>162</v>
      </c>
      <c r="F7" s="216"/>
      <c r="G7" s="215">
        <v>4</v>
      </c>
      <c r="H7" s="214">
        <v>2</v>
      </c>
      <c r="I7" s="214">
        <v>8</v>
      </c>
      <c r="J7" s="213">
        <v>0.36458333333333331</v>
      </c>
      <c r="K7" s="213">
        <v>0.53125</v>
      </c>
      <c r="L7" s="212"/>
      <c r="M7" s="211"/>
      <c r="N7" s="211" t="s">
        <v>142</v>
      </c>
      <c r="O7" s="211" t="s">
        <v>157</v>
      </c>
      <c r="P7" s="211" t="s">
        <v>151</v>
      </c>
      <c r="Q7" s="210" t="s">
        <v>163</v>
      </c>
      <c r="R7" s="209">
        <v>205.85</v>
      </c>
      <c r="S7" s="208">
        <f>R7*AE1</f>
        <v>257.3125</v>
      </c>
      <c r="T7" s="208">
        <v>369</v>
      </c>
      <c r="U7" s="207">
        <f>((T7-S7)/T7)</f>
        <v>0.30267615176151763</v>
      </c>
      <c r="V7" s="207">
        <f>((T7-S7)/S7)</f>
        <v>0.43405392275929072</v>
      </c>
      <c r="W7" s="206" t="s">
        <v>159</v>
      </c>
      <c r="X7" s="205" t="s">
        <v>164</v>
      </c>
      <c r="Y7" s="204" t="s">
        <v>153</v>
      </c>
      <c r="Z7" s="204" t="s">
        <v>143</v>
      </c>
      <c r="AA7" s="203" t="s">
        <v>144</v>
      </c>
      <c r="AB7" s="202" t="s">
        <v>145</v>
      </c>
      <c r="AC7" s="202" t="s">
        <v>146</v>
      </c>
      <c r="AD7" s="202" t="s">
        <v>147</v>
      </c>
    </row>
    <row r="8" spans="1:34" s="163" customFormat="1" ht="15" x14ac:dyDescent="0.25">
      <c r="A8" s="248" t="s">
        <v>140</v>
      </c>
      <c r="B8" s="220">
        <v>44676</v>
      </c>
      <c r="C8" s="219"/>
      <c r="D8" s="218" t="s">
        <v>165</v>
      </c>
      <c r="E8" s="217" t="s">
        <v>166</v>
      </c>
      <c r="F8" s="216"/>
      <c r="G8" s="215">
        <v>4.5</v>
      </c>
      <c r="H8" s="214">
        <v>2</v>
      </c>
      <c r="I8" s="214">
        <v>15</v>
      </c>
      <c r="J8" s="213">
        <v>0.46875</v>
      </c>
      <c r="K8" s="213">
        <v>0.65625</v>
      </c>
      <c r="L8" s="212"/>
      <c r="M8" s="211"/>
      <c r="N8" s="211" t="s">
        <v>142</v>
      </c>
      <c r="O8" s="211" t="s">
        <v>136</v>
      </c>
      <c r="P8" s="211" t="s">
        <v>158</v>
      </c>
      <c r="Q8" s="210" t="s">
        <v>167</v>
      </c>
      <c r="R8" s="209">
        <v>233</v>
      </c>
      <c r="S8" s="208">
        <f>R8*AE1</f>
        <v>291.25</v>
      </c>
      <c r="T8" s="208">
        <v>419</v>
      </c>
      <c r="U8" s="207">
        <f>((T8-S8)/T8)</f>
        <v>0.30489260143198088</v>
      </c>
      <c r="V8" s="207">
        <f>((T8-S8)/S8)</f>
        <v>0.43862660944206011</v>
      </c>
      <c r="W8" s="206" t="s">
        <v>159</v>
      </c>
      <c r="X8" s="205" t="s">
        <v>168</v>
      </c>
      <c r="Y8" s="204" t="s">
        <v>153</v>
      </c>
      <c r="Z8" s="204" t="s">
        <v>143</v>
      </c>
      <c r="AA8" s="203" t="s">
        <v>144</v>
      </c>
      <c r="AB8" s="202" t="s">
        <v>145</v>
      </c>
      <c r="AC8" s="202" t="s">
        <v>146</v>
      </c>
      <c r="AD8" s="202" t="s">
        <v>147</v>
      </c>
    </row>
    <row r="9" spans="1:34" s="163" customFormat="1" ht="15" x14ac:dyDescent="0.25">
      <c r="A9" s="248" t="s">
        <v>140</v>
      </c>
      <c r="B9" s="220">
        <v>44676</v>
      </c>
      <c r="C9" s="219"/>
      <c r="D9" s="218" t="s">
        <v>169</v>
      </c>
      <c r="E9" s="217" t="s">
        <v>170</v>
      </c>
      <c r="F9" s="216"/>
      <c r="G9" s="215">
        <v>3.5</v>
      </c>
      <c r="H9" s="214">
        <v>2</v>
      </c>
      <c r="I9" s="214">
        <v>20</v>
      </c>
      <c r="J9" s="213">
        <v>0.58333333333333337</v>
      </c>
      <c r="K9" s="213">
        <v>0.72916666666666663</v>
      </c>
      <c r="L9" s="212"/>
      <c r="M9" s="211"/>
      <c r="N9" s="211" t="s">
        <v>142</v>
      </c>
      <c r="O9" s="211" t="s">
        <v>157</v>
      </c>
      <c r="P9" s="211" t="s">
        <v>151</v>
      </c>
      <c r="Q9" s="210" t="s">
        <v>167</v>
      </c>
      <c r="R9" s="209">
        <v>193.7</v>
      </c>
      <c r="S9" s="208">
        <f>R9*AE1</f>
        <v>242.125</v>
      </c>
      <c r="T9" s="208">
        <v>349</v>
      </c>
      <c r="U9" s="207">
        <f>((T9-S9)/T9)</f>
        <v>0.30623209169054444</v>
      </c>
      <c r="V9" s="207">
        <f>((T9-S9)/S9)</f>
        <v>0.44140423335054207</v>
      </c>
      <c r="W9" s="206" t="s">
        <v>159</v>
      </c>
      <c r="X9" s="205" t="s">
        <v>171</v>
      </c>
      <c r="Y9" s="204" t="s">
        <v>153</v>
      </c>
      <c r="Z9" s="204" t="s">
        <v>143</v>
      </c>
      <c r="AA9" s="203" t="s">
        <v>144</v>
      </c>
      <c r="AB9" s="202" t="s">
        <v>145</v>
      </c>
      <c r="AC9" s="202" t="s">
        <v>146</v>
      </c>
      <c r="AD9" s="202" t="s">
        <v>147</v>
      </c>
    </row>
    <row r="10" spans="1:34" s="163" customFormat="1" ht="17.25" x14ac:dyDescent="0.25">
      <c r="A10" s="248" t="s">
        <v>140</v>
      </c>
      <c r="B10" s="220">
        <v>44677</v>
      </c>
      <c r="C10" s="219">
        <v>44677</v>
      </c>
      <c r="D10" s="218"/>
      <c r="E10" s="222" t="s">
        <v>35</v>
      </c>
      <c r="F10" s="216" t="s">
        <v>33</v>
      </c>
      <c r="G10" s="215"/>
      <c r="H10" s="214"/>
      <c r="I10" s="214"/>
      <c r="J10" s="213"/>
      <c r="K10" s="213"/>
      <c r="L10" s="212">
        <v>0.29166666666666669</v>
      </c>
      <c r="M10" s="211">
        <v>0.83333333333333337</v>
      </c>
      <c r="N10" s="211" t="s">
        <v>142</v>
      </c>
      <c r="O10" s="211"/>
      <c r="P10" s="211"/>
      <c r="Q10" s="210"/>
      <c r="R10" s="209"/>
      <c r="S10" s="208"/>
      <c r="T10" s="208"/>
      <c r="U10" s="207"/>
      <c r="V10" s="207"/>
      <c r="W10" s="206" t="s">
        <v>48</v>
      </c>
      <c r="X10" s="206"/>
      <c r="Y10" s="204"/>
      <c r="Z10" s="204" t="s">
        <v>143</v>
      </c>
      <c r="AA10" s="203" t="s">
        <v>144</v>
      </c>
      <c r="AB10" s="202" t="s">
        <v>145</v>
      </c>
      <c r="AC10" s="202" t="s">
        <v>146</v>
      </c>
      <c r="AD10" s="202" t="s">
        <v>147</v>
      </c>
    </row>
    <row r="11" spans="1:34" s="163" customFormat="1" ht="15" x14ac:dyDescent="0.25">
      <c r="A11" s="248" t="s">
        <v>140</v>
      </c>
      <c r="B11" s="220">
        <v>44677</v>
      </c>
      <c r="C11" s="219"/>
      <c r="D11" s="218" t="s">
        <v>172</v>
      </c>
      <c r="E11" s="217" t="s">
        <v>36</v>
      </c>
      <c r="F11" s="216"/>
      <c r="G11" s="215">
        <v>4.5</v>
      </c>
      <c r="H11" s="214">
        <v>10</v>
      </c>
      <c r="I11" s="214">
        <v>100</v>
      </c>
      <c r="J11" s="213">
        <v>0.58333333333333337</v>
      </c>
      <c r="K11" s="213">
        <v>0.77083333333333337</v>
      </c>
      <c r="L11" s="212"/>
      <c r="M11" s="211"/>
      <c r="N11" s="211" t="s">
        <v>142</v>
      </c>
      <c r="O11" s="211" t="s">
        <v>157</v>
      </c>
      <c r="P11" s="211" t="s">
        <v>151</v>
      </c>
      <c r="Q11" s="210" t="s">
        <v>56</v>
      </c>
      <c r="R11" s="209">
        <v>46.15</v>
      </c>
      <c r="S11" s="208">
        <f>R11*AE1</f>
        <v>57.6875</v>
      </c>
      <c r="T11" s="208">
        <v>119</v>
      </c>
      <c r="U11" s="207">
        <f t="shared" ref="U11:U16" si="0">((T11-S11)/T11)</f>
        <v>0.51523109243697474</v>
      </c>
      <c r="V11" s="207">
        <f t="shared" ref="V11:V16" si="1">((T11-S11)/S11)</f>
        <v>1.0628385698808234</v>
      </c>
      <c r="W11" s="206" t="s">
        <v>159</v>
      </c>
      <c r="X11" s="224" t="s">
        <v>173</v>
      </c>
      <c r="Y11" s="204" t="s">
        <v>153</v>
      </c>
      <c r="Z11" s="204" t="s">
        <v>143</v>
      </c>
      <c r="AA11" s="203" t="s">
        <v>144</v>
      </c>
      <c r="AB11" s="202" t="s">
        <v>145</v>
      </c>
      <c r="AC11" s="202" t="s">
        <v>146</v>
      </c>
      <c r="AD11" s="202" t="s">
        <v>147</v>
      </c>
    </row>
    <row r="12" spans="1:34" s="163" customFormat="1" ht="15" x14ac:dyDescent="0.25">
      <c r="A12" s="248" t="s">
        <v>140</v>
      </c>
      <c r="B12" s="220">
        <v>44677</v>
      </c>
      <c r="C12" s="219"/>
      <c r="D12" s="218" t="s">
        <v>174</v>
      </c>
      <c r="E12" s="217" t="s">
        <v>175</v>
      </c>
      <c r="F12" s="216"/>
      <c r="G12" s="215">
        <v>6</v>
      </c>
      <c r="H12" s="214">
        <v>4</v>
      </c>
      <c r="I12" s="214">
        <v>20</v>
      </c>
      <c r="J12" s="213">
        <v>0.39583333333333331</v>
      </c>
      <c r="K12" s="213">
        <v>0.64583333333333337</v>
      </c>
      <c r="L12" s="212"/>
      <c r="M12" s="211"/>
      <c r="N12" s="211" t="s">
        <v>142</v>
      </c>
      <c r="O12" s="211" t="s">
        <v>57</v>
      </c>
      <c r="P12" s="211" t="s">
        <v>151</v>
      </c>
      <c r="Q12" s="210" t="s">
        <v>176</v>
      </c>
      <c r="R12" s="209">
        <v>83.55</v>
      </c>
      <c r="S12" s="208">
        <f>R12*AE1</f>
        <v>104.4375</v>
      </c>
      <c r="T12" s="208">
        <v>159</v>
      </c>
      <c r="U12" s="207">
        <f t="shared" si="0"/>
        <v>0.34316037735849059</v>
      </c>
      <c r="V12" s="207">
        <f t="shared" si="1"/>
        <v>0.52244165170556556</v>
      </c>
      <c r="W12" s="206" t="s">
        <v>159</v>
      </c>
      <c r="X12" s="224" t="s">
        <v>177</v>
      </c>
      <c r="Y12" s="204" t="s">
        <v>153</v>
      </c>
      <c r="Z12" s="204" t="s">
        <v>143</v>
      </c>
      <c r="AA12" s="203" t="s">
        <v>144</v>
      </c>
      <c r="AB12" s="202" t="s">
        <v>145</v>
      </c>
      <c r="AC12" s="202" t="s">
        <v>146</v>
      </c>
      <c r="AD12" s="202" t="s">
        <v>147</v>
      </c>
    </row>
    <row r="13" spans="1:34" s="163" customFormat="1" ht="15" x14ac:dyDescent="0.25">
      <c r="A13" s="248" t="s">
        <v>140</v>
      </c>
      <c r="B13" s="220">
        <v>44677</v>
      </c>
      <c r="C13" s="219"/>
      <c r="D13" s="218" t="s">
        <v>178</v>
      </c>
      <c r="E13" s="217" t="s">
        <v>179</v>
      </c>
      <c r="F13" s="216"/>
      <c r="G13" s="215">
        <v>2.5</v>
      </c>
      <c r="H13" s="214">
        <v>2</v>
      </c>
      <c r="I13" s="214">
        <v>15</v>
      </c>
      <c r="J13" s="213">
        <v>0.42708333333333331</v>
      </c>
      <c r="K13" s="213">
        <v>0.53125</v>
      </c>
      <c r="L13" s="212"/>
      <c r="M13" s="211"/>
      <c r="N13" s="211" t="s">
        <v>142</v>
      </c>
      <c r="O13" s="211" t="s">
        <v>157</v>
      </c>
      <c r="P13" s="211" t="s">
        <v>180</v>
      </c>
      <c r="Q13" s="210" t="s">
        <v>68</v>
      </c>
      <c r="R13" s="209">
        <v>101.1</v>
      </c>
      <c r="S13" s="208">
        <f>R13*AE1</f>
        <v>126.375</v>
      </c>
      <c r="T13" s="208">
        <v>199</v>
      </c>
      <c r="U13" s="207">
        <f t="shared" si="0"/>
        <v>0.3649497487437186</v>
      </c>
      <c r="V13" s="207">
        <f t="shared" si="1"/>
        <v>0.57467853610286845</v>
      </c>
      <c r="W13" s="206" t="s">
        <v>159</v>
      </c>
      <c r="X13" s="224" t="s">
        <v>181</v>
      </c>
      <c r="Y13" s="204" t="s">
        <v>153</v>
      </c>
      <c r="Z13" s="204" t="s">
        <v>143</v>
      </c>
      <c r="AA13" s="203" t="s">
        <v>144</v>
      </c>
      <c r="AB13" s="202" t="s">
        <v>145</v>
      </c>
      <c r="AC13" s="202" t="s">
        <v>146</v>
      </c>
      <c r="AD13" s="202" t="s">
        <v>147</v>
      </c>
    </row>
    <row r="14" spans="1:34" s="163" customFormat="1" ht="15" x14ac:dyDescent="0.25">
      <c r="A14" s="248" t="s">
        <v>140</v>
      </c>
      <c r="B14" s="220">
        <v>44677</v>
      </c>
      <c r="C14" s="219"/>
      <c r="D14" s="218" t="s">
        <v>182</v>
      </c>
      <c r="E14" s="217" t="s">
        <v>183</v>
      </c>
      <c r="F14" s="216"/>
      <c r="G14" s="215">
        <v>2</v>
      </c>
      <c r="H14" s="214">
        <v>5</v>
      </c>
      <c r="I14" s="214">
        <v>30</v>
      </c>
      <c r="J14" s="213">
        <v>0.38541666666666669</v>
      </c>
      <c r="K14" s="213">
        <v>0.46875</v>
      </c>
      <c r="L14" s="212"/>
      <c r="M14" s="211"/>
      <c r="N14" s="211" t="s">
        <v>142</v>
      </c>
      <c r="O14" s="211" t="s">
        <v>157</v>
      </c>
      <c r="P14" s="211" t="s">
        <v>151</v>
      </c>
      <c r="Q14" s="210" t="s">
        <v>56</v>
      </c>
      <c r="R14" s="209">
        <v>55.25</v>
      </c>
      <c r="S14" s="208">
        <f>R14*AE1</f>
        <v>69.0625</v>
      </c>
      <c r="T14" s="208">
        <v>119</v>
      </c>
      <c r="U14" s="207">
        <f t="shared" si="0"/>
        <v>0.41964285714285715</v>
      </c>
      <c r="V14" s="207">
        <f t="shared" si="1"/>
        <v>0.72307692307692306</v>
      </c>
      <c r="W14" s="206" t="s">
        <v>159</v>
      </c>
      <c r="X14" s="224" t="s">
        <v>184</v>
      </c>
      <c r="Y14" s="204" t="s">
        <v>153</v>
      </c>
      <c r="Z14" s="204" t="s">
        <v>143</v>
      </c>
      <c r="AA14" s="203" t="s">
        <v>144</v>
      </c>
      <c r="AB14" s="202" t="s">
        <v>145</v>
      </c>
      <c r="AC14" s="202" t="s">
        <v>146</v>
      </c>
      <c r="AD14" s="202" t="s">
        <v>147</v>
      </c>
    </row>
    <row r="15" spans="1:34" s="163" customFormat="1" ht="15" x14ac:dyDescent="0.25">
      <c r="A15" s="248" t="s">
        <v>140</v>
      </c>
      <c r="B15" s="220">
        <v>44677</v>
      </c>
      <c r="C15" s="219"/>
      <c r="D15" s="218" t="s">
        <v>185</v>
      </c>
      <c r="E15" s="217" t="s">
        <v>186</v>
      </c>
      <c r="F15" s="216"/>
      <c r="G15" s="215">
        <v>4</v>
      </c>
      <c r="H15" s="214">
        <v>2</v>
      </c>
      <c r="I15" s="214">
        <v>6</v>
      </c>
      <c r="J15" s="213">
        <v>0.375</v>
      </c>
      <c r="K15" s="213">
        <v>0.54166666666666663</v>
      </c>
      <c r="L15" s="212"/>
      <c r="M15" s="211"/>
      <c r="N15" s="211" t="s">
        <v>142</v>
      </c>
      <c r="O15" s="211" t="s">
        <v>157</v>
      </c>
      <c r="P15" s="211" t="s">
        <v>151</v>
      </c>
      <c r="Q15" s="210" t="s">
        <v>187</v>
      </c>
      <c r="R15" s="209">
        <v>494</v>
      </c>
      <c r="S15" s="208">
        <f>R15*AE1</f>
        <v>617.5</v>
      </c>
      <c r="T15" s="208">
        <v>999</v>
      </c>
      <c r="U15" s="207">
        <f t="shared" si="0"/>
        <v>0.38188188188188188</v>
      </c>
      <c r="V15" s="207">
        <f t="shared" si="1"/>
        <v>0.61781376518218623</v>
      </c>
      <c r="W15" s="206" t="s">
        <v>188</v>
      </c>
      <c r="X15" s="224" t="s">
        <v>189</v>
      </c>
      <c r="Y15" s="204" t="s">
        <v>153</v>
      </c>
      <c r="Z15" s="204" t="s">
        <v>143</v>
      </c>
      <c r="AA15" s="203" t="s">
        <v>144</v>
      </c>
      <c r="AB15" s="202" t="s">
        <v>145</v>
      </c>
      <c r="AC15" s="202" t="s">
        <v>146</v>
      </c>
      <c r="AD15" s="202" t="s">
        <v>147</v>
      </c>
    </row>
    <row r="16" spans="1:34" s="163" customFormat="1" ht="15" x14ac:dyDescent="0.25">
      <c r="A16" s="248" t="s">
        <v>140</v>
      </c>
      <c r="B16" s="220">
        <v>44677</v>
      </c>
      <c r="C16" s="219"/>
      <c r="D16" s="218" t="s">
        <v>190</v>
      </c>
      <c r="E16" s="217" t="s">
        <v>191</v>
      </c>
      <c r="F16" s="216"/>
      <c r="G16" s="215">
        <v>8</v>
      </c>
      <c r="H16" s="214">
        <v>2</v>
      </c>
      <c r="I16" s="214">
        <v>6</v>
      </c>
      <c r="J16" s="213">
        <v>0.375</v>
      </c>
      <c r="K16" s="213">
        <v>0.70833333333333337</v>
      </c>
      <c r="L16" s="212"/>
      <c r="M16" s="211"/>
      <c r="N16" s="211" t="s">
        <v>142</v>
      </c>
      <c r="O16" s="211" t="s">
        <v>157</v>
      </c>
      <c r="P16" s="211" t="s">
        <v>151</v>
      </c>
      <c r="Q16" s="210" t="s">
        <v>187</v>
      </c>
      <c r="R16" s="209">
        <v>587.5</v>
      </c>
      <c r="S16" s="208">
        <f>R16*AE1</f>
        <v>734.375</v>
      </c>
      <c r="T16" s="208">
        <v>1199</v>
      </c>
      <c r="U16" s="207">
        <f t="shared" si="0"/>
        <v>0.38751042535446206</v>
      </c>
      <c r="V16" s="207">
        <f t="shared" si="1"/>
        <v>0.63268085106382976</v>
      </c>
      <c r="W16" s="206" t="s">
        <v>188</v>
      </c>
      <c r="X16" s="224" t="s">
        <v>192</v>
      </c>
      <c r="Y16" s="204" t="s">
        <v>153</v>
      </c>
      <c r="Z16" s="204" t="s">
        <v>143</v>
      </c>
      <c r="AA16" s="203" t="s">
        <v>144</v>
      </c>
      <c r="AB16" s="202" t="s">
        <v>145</v>
      </c>
      <c r="AC16" s="202" t="s">
        <v>146</v>
      </c>
      <c r="AD16" s="202" t="s">
        <v>147</v>
      </c>
    </row>
    <row r="17" spans="1:30" s="163" customFormat="1" ht="17.25" x14ac:dyDescent="0.25">
      <c r="A17" s="248" t="s">
        <v>140</v>
      </c>
      <c r="B17" s="220">
        <v>44678</v>
      </c>
      <c r="C17" s="219">
        <v>44678</v>
      </c>
      <c r="D17" s="218"/>
      <c r="E17" s="222" t="s">
        <v>193</v>
      </c>
      <c r="F17" s="216" t="s">
        <v>80</v>
      </c>
      <c r="G17" s="215"/>
      <c r="H17" s="214"/>
      <c r="I17" s="214"/>
      <c r="J17" s="213"/>
      <c r="K17" s="213"/>
      <c r="L17" s="212" t="s">
        <v>194</v>
      </c>
      <c r="M17" s="211" t="s">
        <v>194</v>
      </c>
      <c r="N17" s="211" t="s">
        <v>142</v>
      </c>
      <c r="O17" s="211"/>
      <c r="P17" s="211"/>
      <c r="Q17" s="210"/>
      <c r="R17" s="209"/>
      <c r="S17" s="208"/>
      <c r="T17" s="208"/>
      <c r="U17" s="207"/>
      <c r="V17" s="207"/>
      <c r="W17" s="206" t="s">
        <v>195</v>
      </c>
      <c r="X17" s="211"/>
      <c r="Y17" s="204"/>
      <c r="Z17" s="204"/>
      <c r="AA17" s="203"/>
      <c r="AB17" s="223"/>
      <c r="AC17" s="202"/>
      <c r="AD17" s="202"/>
    </row>
    <row r="18" spans="1:30" s="163" customFormat="1" ht="17.25" x14ac:dyDescent="0.25">
      <c r="A18" s="248" t="s">
        <v>140</v>
      </c>
      <c r="B18" s="220">
        <v>44679</v>
      </c>
      <c r="C18" s="219">
        <v>44679</v>
      </c>
      <c r="D18" s="218"/>
      <c r="E18" s="222" t="s">
        <v>196</v>
      </c>
      <c r="F18" s="216" t="s">
        <v>33</v>
      </c>
      <c r="G18" s="215"/>
      <c r="H18" s="214"/>
      <c r="I18" s="214"/>
      <c r="J18" s="213"/>
      <c r="K18" s="213"/>
      <c r="L18" s="212">
        <v>0.33333333333333331</v>
      </c>
      <c r="M18" s="211">
        <v>0.95833333333333337</v>
      </c>
      <c r="N18" s="211" t="s">
        <v>142</v>
      </c>
      <c r="O18" s="211"/>
      <c r="P18" s="211"/>
      <c r="Q18" s="210"/>
      <c r="R18" s="209"/>
      <c r="S18" s="208"/>
      <c r="T18" s="208"/>
      <c r="U18" s="207"/>
      <c r="V18" s="207"/>
      <c r="W18" s="206" t="s">
        <v>48</v>
      </c>
      <c r="X18" s="211"/>
      <c r="Y18" s="204"/>
      <c r="Z18" s="204" t="s">
        <v>197</v>
      </c>
      <c r="AA18" s="203" t="s">
        <v>40</v>
      </c>
      <c r="AB18" s="223" t="s">
        <v>198</v>
      </c>
      <c r="AC18" s="202" t="s">
        <v>199</v>
      </c>
      <c r="AD18" s="202"/>
    </row>
    <row r="19" spans="1:30" s="163" customFormat="1" ht="15" x14ac:dyDescent="0.25">
      <c r="A19" s="248" t="s">
        <v>140</v>
      </c>
      <c r="B19" s="220">
        <v>44679</v>
      </c>
      <c r="C19" s="219"/>
      <c r="D19" s="218" t="s">
        <v>200</v>
      </c>
      <c r="E19" s="217" t="s">
        <v>201</v>
      </c>
      <c r="F19" s="216"/>
      <c r="G19" s="215">
        <v>3</v>
      </c>
      <c r="H19" s="214">
        <v>10</v>
      </c>
      <c r="I19" s="214">
        <v>30</v>
      </c>
      <c r="J19" s="213">
        <v>0.58333333333333337</v>
      </c>
      <c r="K19" s="213">
        <v>0.70833333333333337</v>
      </c>
      <c r="L19" s="212"/>
      <c r="M19" s="211"/>
      <c r="N19" s="211" t="s">
        <v>142</v>
      </c>
      <c r="O19" s="211" t="s">
        <v>157</v>
      </c>
      <c r="P19" s="211" t="s">
        <v>151</v>
      </c>
      <c r="Q19" s="210" t="s">
        <v>108</v>
      </c>
      <c r="R19" s="209">
        <v>66</v>
      </c>
      <c r="S19" s="208">
        <f>R19*AE1</f>
        <v>82.5</v>
      </c>
      <c r="T19" s="208">
        <v>119</v>
      </c>
      <c r="U19" s="207">
        <f t="shared" ref="U19:U25" si="2">((T19-S19)/T19)</f>
        <v>0.30672268907563027</v>
      </c>
      <c r="V19" s="207">
        <f t="shared" ref="V19:V25" si="3">((T19-S19)/S19)</f>
        <v>0.44242424242424244</v>
      </c>
      <c r="W19" s="206" t="s">
        <v>159</v>
      </c>
      <c r="X19" s="224" t="s">
        <v>202</v>
      </c>
      <c r="Y19" s="204" t="s">
        <v>153</v>
      </c>
      <c r="Z19" s="204" t="s">
        <v>197</v>
      </c>
      <c r="AA19" s="203" t="s">
        <v>40</v>
      </c>
      <c r="AB19" s="223" t="s">
        <v>198</v>
      </c>
      <c r="AC19" s="202" t="s">
        <v>199</v>
      </c>
      <c r="AD19" s="202"/>
    </row>
    <row r="20" spans="1:30" s="163" customFormat="1" ht="15" x14ac:dyDescent="0.25">
      <c r="A20" s="248" t="s">
        <v>140</v>
      </c>
      <c r="B20" s="220">
        <v>44679</v>
      </c>
      <c r="C20" s="219"/>
      <c r="D20" s="218" t="s">
        <v>203</v>
      </c>
      <c r="E20" s="217" t="s">
        <v>41</v>
      </c>
      <c r="F20" s="216"/>
      <c r="G20" s="215">
        <v>4.5</v>
      </c>
      <c r="H20" s="214">
        <v>10</v>
      </c>
      <c r="I20" s="214">
        <v>30</v>
      </c>
      <c r="J20" s="213">
        <v>0.375</v>
      </c>
      <c r="K20" s="213">
        <v>0.5625</v>
      </c>
      <c r="L20" s="212"/>
      <c r="M20" s="211"/>
      <c r="N20" s="211" t="s">
        <v>142</v>
      </c>
      <c r="O20" s="211" t="s">
        <v>136</v>
      </c>
      <c r="P20" s="211" t="s">
        <v>151</v>
      </c>
      <c r="Q20" s="210" t="s">
        <v>204</v>
      </c>
      <c r="R20" s="209">
        <v>81.28</v>
      </c>
      <c r="S20" s="208">
        <f>R20*AE1</f>
        <v>101.6</v>
      </c>
      <c r="T20" s="208">
        <v>149</v>
      </c>
      <c r="U20" s="207">
        <f t="shared" si="2"/>
        <v>0.31812080536912757</v>
      </c>
      <c r="V20" s="207">
        <f t="shared" si="3"/>
        <v>0.4665354330708662</v>
      </c>
      <c r="W20" s="206" t="s">
        <v>159</v>
      </c>
      <c r="X20" s="224" t="s">
        <v>205</v>
      </c>
      <c r="Y20" s="204" t="s">
        <v>153</v>
      </c>
      <c r="Z20" s="204" t="s">
        <v>197</v>
      </c>
      <c r="AA20" s="203" t="s">
        <v>40</v>
      </c>
      <c r="AB20" s="223" t="s">
        <v>198</v>
      </c>
      <c r="AC20" s="202" t="s">
        <v>199</v>
      </c>
      <c r="AD20" s="202"/>
    </row>
    <row r="21" spans="1:30" s="163" customFormat="1" ht="15" x14ac:dyDescent="0.25">
      <c r="A21" s="248" t="s">
        <v>140</v>
      </c>
      <c r="B21" s="220">
        <v>44679</v>
      </c>
      <c r="C21" s="219"/>
      <c r="D21" s="218" t="s">
        <v>206</v>
      </c>
      <c r="E21" s="217" t="s">
        <v>207</v>
      </c>
      <c r="F21" s="216"/>
      <c r="G21" s="215">
        <v>8</v>
      </c>
      <c r="H21" s="214">
        <v>10</v>
      </c>
      <c r="I21" s="214">
        <v>50</v>
      </c>
      <c r="J21" s="213">
        <v>0.33333333333333331</v>
      </c>
      <c r="K21" s="213">
        <v>0.66666666666666663</v>
      </c>
      <c r="L21" s="212"/>
      <c r="M21" s="211"/>
      <c r="N21" s="211" t="s">
        <v>142</v>
      </c>
      <c r="O21" s="211" t="s">
        <v>57</v>
      </c>
      <c r="P21" s="211" t="s">
        <v>180</v>
      </c>
      <c r="Q21" s="210" t="s">
        <v>108</v>
      </c>
      <c r="R21" s="209">
        <v>174.95</v>
      </c>
      <c r="S21" s="208">
        <f>R21*AE1</f>
        <v>218.6875</v>
      </c>
      <c r="T21" s="208">
        <v>319</v>
      </c>
      <c r="U21" s="207">
        <f t="shared" si="2"/>
        <v>0.31445924764890282</v>
      </c>
      <c r="V21" s="207">
        <f t="shared" si="3"/>
        <v>0.45870248642469275</v>
      </c>
      <c r="W21" s="206" t="s">
        <v>159</v>
      </c>
      <c r="X21" s="224" t="s">
        <v>208</v>
      </c>
      <c r="Y21" s="204" t="s">
        <v>153</v>
      </c>
      <c r="Z21" s="204" t="s">
        <v>197</v>
      </c>
      <c r="AA21" s="203" t="s">
        <v>40</v>
      </c>
      <c r="AB21" s="223" t="s">
        <v>198</v>
      </c>
      <c r="AC21" s="202" t="s">
        <v>199</v>
      </c>
      <c r="AD21" s="202"/>
    </row>
    <row r="22" spans="1:30" s="163" customFormat="1" ht="15" x14ac:dyDescent="0.25">
      <c r="A22" s="248" t="s">
        <v>140</v>
      </c>
      <c r="B22" s="220">
        <v>44679</v>
      </c>
      <c r="C22" s="219"/>
      <c r="D22" s="218" t="s">
        <v>209</v>
      </c>
      <c r="E22" s="217" t="s">
        <v>210</v>
      </c>
      <c r="F22" s="216"/>
      <c r="G22" s="215">
        <v>3</v>
      </c>
      <c r="H22" s="214">
        <v>10</v>
      </c>
      <c r="I22" s="214">
        <v>30</v>
      </c>
      <c r="J22" s="213">
        <v>0.73958333333333337</v>
      </c>
      <c r="K22" s="213">
        <v>0.86458333333333337</v>
      </c>
      <c r="L22" s="212"/>
      <c r="M22" s="211"/>
      <c r="N22" s="211" t="s">
        <v>142</v>
      </c>
      <c r="O22" s="211" t="s">
        <v>211</v>
      </c>
      <c r="P22" s="211" t="s">
        <v>151</v>
      </c>
      <c r="Q22" s="210" t="s">
        <v>108</v>
      </c>
      <c r="R22" s="209">
        <v>156.38</v>
      </c>
      <c r="S22" s="208">
        <f>R22*AE1</f>
        <v>195.47499999999999</v>
      </c>
      <c r="T22" s="208">
        <v>289</v>
      </c>
      <c r="U22" s="207">
        <f t="shared" si="2"/>
        <v>0.32361591695501735</v>
      </c>
      <c r="V22" s="207">
        <f t="shared" si="3"/>
        <v>0.47844992965852418</v>
      </c>
      <c r="W22" s="206" t="s">
        <v>159</v>
      </c>
      <c r="X22" s="224" t="s">
        <v>212</v>
      </c>
      <c r="Y22" s="204" t="s">
        <v>153</v>
      </c>
      <c r="Z22" s="204" t="s">
        <v>197</v>
      </c>
      <c r="AA22" s="203" t="s">
        <v>40</v>
      </c>
      <c r="AB22" s="223" t="s">
        <v>198</v>
      </c>
      <c r="AC22" s="202" t="s">
        <v>199</v>
      </c>
      <c r="AD22" s="202"/>
    </row>
    <row r="23" spans="1:30" s="163" customFormat="1" ht="15" x14ac:dyDescent="0.25">
      <c r="A23" s="248" t="s">
        <v>140</v>
      </c>
      <c r="B23" s="220">
        <v>44679</v>
      </c>
      <c r="C23" s="219"/>
      <c r="D23" s="218" t="s">
        <v>213</v>
      </c>
      <c r="E23" s="217" t="s">
        <v>214</v>
      </c>
      <c r="F23" s="216"/>
      <c r="G23" s="215">
        <v>5</v>
      </c>
      <c r="H23" s="214">
        <v>2</v>
      </c>
      <c r="I23" s="214">
        <v>15</v>
      </c>
      <c r="J23" s="213">
        <v>0.35416666666666669</v>
      </c>
      <c r="K23" s="213">
        <v>0.5625</v>
      </c>
      <c r="L23" s="212"/>
      <c r="M23" s="211"/>
      <c r="N23" s="211" t="s">
        <v>142</v>
      </c>
      <c r="O23" s="211" t="s">
        <v>157</v>
      </c>
      <c r="P23" s="211" t="s">
        <v>158</v>
      </c>
      <c r="Q23" s="210" t="s">
        <v>108</v>
      </c>
      <c r="R23" s="209">
        <v>105</v>
      </c>
      <c r="S23" s="208">
        <f>R23*AE1</f>
        <v>131.25</v>
      </c>
      <c r="T23" s="208">
        <v>199</v>
      </c>
      <c r="U23" s="207">
        <f t="shared" si="2"/>
        <v>0.34045226130653267</v>
      </c>
      <c r="V23" s="207">
        <f t="shared" si="3"/>
        <v>0.5161904761904762</v>
      </c>
      <c r="W23" s="206" t="s">
        <v>159</v>
      </c>
      <c r="X23" s="224" t="s">
        <v>215</v>
      </c>
      <c r="Y23" s="204" t="s">
        <v>153</v>
      </c>
      <c r="Z23" s="204" t="s">
        <v>197</v>
      </c>
      <c r="AA23" s="203" t="s">
        <v>40</v>
      </c>
      <c r="AB23" s="223" t="s">
        <v>198</v>
      </c>
      <c r="AC23" s="202" t="s">
        <v>199</v>
      </c>
      <c r="AD23" s="202"/>
    </row>
    <row r="24" spans="1:30" s="163" customFormat="1" ht="15" x14ac:dyDescent="0.25">
      <c r="A24" s="248" t="s">
        <v>140</v>
      </c>
      <c r="B24" s="220">
        <v>44679</v>
      </c>
      <c r="C24" s="219"/>
      <c r="D24" s="218" t="s">
        <v>216</v>
      </c>
      <c r="E24" s="217" t="s">
        <v>186</v>
      </c>
      <c r="F24" s="216"/>
      <c r="G24" s="215">
        <v>4</v>
      </c>
      <c r="H24" s="214">
        <v>2</v>
      </c>
      <c r="I24" s="214">
        <v>6</v>
      </c>
      <c r="J24" s="213">
        <v>0.375</v>
      </c>
      <c r="K24" s="213">
        <v>0.54166666666666663</v>
      </c>
      <c r="L24" s="212"/>
      <c r="M24" s="211"/>
      <c r="N24" s="211" t="s">
        <v>142</v>
      </c>
      <c r="O24" s="211" t="s">
        <v>157</v>
      </c>
      <c r="P24" s="211" t="s">
        <v>151</v>
      </c>
      <c r="Q24" s="210" t="s">
        <v>187</v>
      </c>
      <c r="R24" s="209">
        <v>305.76</v>
      </c>
      <c r="S24" s="208">
        <f>R24*AE1</f>
        <v>382.2</v>
      </c>
      <c r="T24" s="208">
        <v>599</v>
      </c>
      <c r="U24" s="207">
        <f t="shared" si="2"/>
        <v>0.36193656093489152</v>
      </c>
      <c r="V24" s="207">
        <f t="shared" si="3"/>
        <v>0.56724228152799583</v>
      </c>
      <c r="W24" s="206" t="s">
        <v>188</v>
      </c>
      <c r="X24" s="224" t="s">
        <v>189</v>
      </c>
      <c r="Y24" s="204" t="s">
        <v>153</v>
      </c>
      <c r="Z24" s="204" t="s">
        <v>197</v>
      </c>
      <c r="AA24" s="203" t="s">
        <v>40</v>
      </c>
      <c r="AB24" s="223" t="s">
        <v>198</v>
      </c>
      <c r="AC24" s="202" t="s">
        <v>199</v>
      </c>
      <c r="AD24" s="202"/>
    </row>
    <row r="25" spans="1:30" s="163" customFormat="1" ht="15" x14ac:dyDescent="0.25">
      <c r="A25" s="248" t="s">
        <v>140</v>
      </c>
      <c r="B25" s="220">
        <v>44679</v>
      </c>
      <c r="C25" s="219"/>
      <c r="D25" s="218" t="s">
        <v>217</v>
      </c>
      <c r="E25" s="217" t="s">
        <v>191</v>
      </c>
      <c r="F25" s="216"/>
      <c r="G25" s="215">
        <v>8</v>
      </c>
      <c r="H25" s="214">
        <v>2</v>
      </c>
      <c r="I25" s="214">
        <v>6</v>
      </c>
      <c r="J25" s="213">
        <v>0.375</v>
      </c>
      <c r="K25" s="213">
        <v>0.70833333333333337</v>
      </c>
      <c r="L25" s="212"/>
      <c r="M25" s="211"/>
      <c r="N25" s="211" t="s">
        <v>142</v>
      </c>
      <c r="O25" s="211" t="s">
        <v>157</v>
      </c>
      <c r="P25" s="211" t="s">
        <v>151</v>
      </c>
      <c r="Q25" s="210" t="s">
        <v>187</v>
      </c>
      <c r="R25" s="209">
        <v>453.81</v>
      </c>
      <c r="S25" s="208">
        <f>R25*AE1</f>
        <v>567.26250000000005</v>
      </c>
      <c r="T25" s="208">
        <v>899</v>
      </c>
      <c r="U25" s="207">
        <f t="shared" si="2"/>
        <v>0.36900723025583976</v>
      </c>
      <c r="V25" s="207">
        <f t="shared" si="3"/>
        <v>0.58480421321698495</v>
      </c>
      <c r="W25" s="206" t="s">
        <v>188</v>
      </c>
      <c r="X25" s="224" t="s">
        <v>192</v>
      </c>
      <c r="Y25" s="204" t="s">
        <v>153</v>
      </c>
      <c r="Z25" s="204" t="s">
        <v>197</v>
      </c>
      <c r="AA25" s="203" t="s">
        <v>40</v>
      </c>
      <c r="AB25" s="223" t="s">
        <v>198</v>
      </c>
      <c r="AC25" s="202" t="s">
        <v>199</v>
      </c>
      <c r="AD25" s="202"/>
    </row>
    <row r="26" spans="1:30" s="163" customFormat="1" ht="17.25" x14ac:dyDescent="0.25">
      <c r="A26" s="248" t="s">
        <v>140</v>
      </c>
      <c r="B26" s="220">
        <v>44680</v>
      </c>
      <c r="C26" s="219">
        <v>44680</v>
      </c>
      <c r="D26" s="218"/>
      <c r="E26" s="222" t="s">
        <v>218</v>
      </c>
      <c r="F26" s="216" t="s">
        <v>33</v>
      </c>
      <c r="G26" s="215"/>
      <c r="H26" s="214"/>
      <c r="I26" s="214"/>
      <c r="J26" s="213"/>
      <c r="K26" s="213"/>
      <c r="L26" s="212">
        <v>0.60416666666666663</v>
      </c>
      <c r="M26" s="211">
        <v>0.95833333333333337</v>
      </c>
      <c r="N26" s="211" t="s">
        <v>142</v>
      </c>
      <c r="O26" s="211"/>
      <c r="P26" s="211"/>
      <c r="Q26" s="210"/>
      <c r="R26" s="209"/>
      <c r="S26" s="208"/>
      <c r="T26" s="208"/>
      <c r="U26" s="207"/>
      <c r="V26" s="207"/>
      <c r="W26" s="206" t="s">
        <v>48</v>
      </c>
      <c r="X26" s="211"/>
      <c r="Y26" s="204"/>
      <c r="Z26" s="204" t="s">
        <v>219</v>
      </c>
      <c r="AA26" s="203" t="s">
        <v>67</v>
      </c>
      <c r="AB26" s="223" t="s">
        <v>220</v>
      </c>
      <c r="AC26" s="202" t="s">
        <v>45</v>
      </c>
      <c r="AD26" s="202" t="s">
        <v>221</v>
      </c>
    </row>
    <row r="27" spans="1:30" s="163" customFormat="1" ht="15" x14ac:dyDescent="0.25">
      <c r="A27" s="248" t="s">
        <v>140</v>
      </c>
      <c r="B27" s="220">
        <v>44680</v>
      </c>
      <c r="C27" s="219"/>
      <c r="D27" s="218" t="s">
        <v>222</v>
      </c>
      <c r="E27" s="217" t="s">
        <v>223</v>
      </c>
      <c r="F27" s="216"/>
      <c r="G27" s="215">
        <v>2</v>
      </c>
      <c r="H27" s="214">
        <v>16</v>
      </c>
      <c r="I27" s="214">
        <v>88</v>
      </c>
      <c r="J27" s="213">
        <v>0.625</v>
      </c>
      <c r="K27" s="213">
        <v>0.70833333333333337</v>
      </c>
      <c r="L27" s="212"/>
      <c r="M27" s="211"/>
      <c r="N27" s="211" t="s">
        <v>142</v>
      </c>
      <c r="O27" s="211" t="s">
        <v>157</v>
      </c>
      <c r="P27" s="211" t="s">
        <v>151</v>
      </c>
      <c r="Q27" s="210" t="s">
        <v>44</v>
      </c>
      <c r="R27" s="209">
        <v>24</v>
      </c>
      <c r="S27" s="208">
        <f>R27*AF1</f>
        <v>34.799999999999997</v>
      </c>
      <c r="T27" s="208">
        <v>119</v>
      </c>
      <c r="U27" s="207">
        <f>((T27-S27)/T27)</f>
        <v>0.70756302521008407</v>
      </c>
      <c r="V27" s="207">
        <f>((T27-S27)/S27)</f>
        <v>2.4195402298850577</v>
      </c>
      <c r="W27" s="206" t="s">
        <v>159</v>
      </c>
      <c r="X27" s="224" t="s">
        <v>224</v>
      </c>
      <c r="Y27" s="204" t="s">
        <v>153</v>
      </c>
      <c r="Z27" s="204" t="s">
        <v>219</v>
      </c>
      <c r="AA27" s="203" t="s">
        <v>67</v>
      </c>
      <c r="AB27" s="223" t="s">
        <v>220</v>
      </c>
      <c r="AC27" s="202" t="s">
        <v>45</v>
      </c>
      <c r="AD27" s="202" t="s">
        <v>221</v>
      </c>
    </row>
    <row r="28" spans="1:30" s="163" customFormat="1" ht="15" x14ac:dyDescent="0.25">
      <c r="A28" s="248" t="s">
        <v>140</v>
      </c>
      <c r="B28" s="220">
        <v>44680</v>
      </c>
      <c r="C28" s="219"/>
      <c r="D28" s="218" t="s">
        <v>225</v>
      </c>
      <c r="E28" s="217" t="s">
        <v>226</v>
      </c>
      <c r="F28" s="216"/>
      <c r="G28" s="215">
        <v>3</v>
      </c>
      <c r="H28" s="214">
        <v>16</v>
      </c>
      <c r="I28" s="214">
        <v>44</v>
      </c>
      <c r="J28" s="213">
        <v>0.625</v>
      </c>
      <c r="K28" s="213">
        <v>0.75</v>
      </c>
      <c r="L28" s="212"/>
      <c r="M28" s="211"/>
      <c r="N28" s="211" t="s">
        <v>142</v>
      </c>
      <c r="O28" s="211" t="s">
        <v>136</v>
      </c>
      <c r="P28" s="211" t="s">
        <v>151</v>
      </c>
      <c r="Q28" s="210" t="s">
        <v>227</v>
      </c>
      <c r="R28" s="209">
        <v>54</v>
      </c>
      <c r="S28" s="208">
        <f>R28*AF1</f>
        <v>78.3</v>
      </c>
      <c r="T28" s="208">
        <v>119</v>
      </c>
      <c r="U28" s="207">
        <f>((T28-S28)/T28)</f>
        <v>0.34201680672268908</v>
      </c>
      <c r="V28" s="207">
        <f>((T28-S28)/S28)</f>
        <v>0.51979565772669223</v>
      </c>
      <c r="W28" s="206" t="s">
        <v>228</v>
      </c>
      <c r="X28" s="224" t="s">
        <v>229</v>
      </c>
      <c r="Y28" s="204" t="s">
        <v>153</v>
      </c>
      <c r="Z28" s="204" t="s">
        <v>219</v>
      </c>
      <c r="AA28" s="203" t="s">
        <v>67</v>
      </c>
      <c r="AB28" s="223" t="s">
        <v>220</v>
      </c>
      <c r="AC28" s="202" t="s">
        <v>45</v>
      </c>
      <c r="AD28" s="202" t="s">
        <v>230</v>
      </c>
    </row>
    <row r="29" spans="1:30" s="163" customFormat="1" ht="15" x14ac:dyDescent="0.25">
      <c r="A29" s="248" t="s">
        <v>140</v>
      </c>
      <c r="B29" s="220">
        <v>44680</v>
      </c>
      <c r="C29" s="219"/>
      <c r="D29" s="218" t="s">
        <v>231</v>
      </c>
      <c r="E29" s="217" t="s">
        <v>232</v>
      </c>
      <c r="F29" s="216"/>
      <c r="G29" s="215">
        <v>3.5</v>
      </c>
      <c r="H29" s="214">
        <v>1</v>
      </c>
      <c r="I29" s="214">
        <v>10</v>
      </c>
      <c r="J29" s="213">
        <v>0.6875</v>
      </c>
      <c r="K29" s="213">
        <v>0.83333333333333337</v>
      </c>
      <c r="L29" s="212"/>
      <c r="M29" s="211"/>
      <c r="N29" s="211" t="s">
        <v>142</v>
      </c>
      <c r="O29" s="211" t="s">
        <v>136</v>
      </c>
      <c r="P29" s="211" t="s">
        <v>158</v>
      </c>
      <c r="Q29" s="210" t="s">
        <v>233</v>
      </c>
      <c r="R29" s="209">
        <f>1450/3</f>
        <v>483.33333333333331</v>
      </c>
      <c r="S29" s="208">
        <f>R29*AF1</f>
        <v>700.83333333333326</v>
      </c>
      <c r="T29" s="208">
        <v>1029</v>
      </c>
      <c r="U29" s="207">
        <f>((T29-S29)/T29)</f>
        <v>0.31891804340783941</v>
      </c>
      <c r="V29" s="207">
        <f>((T29-S29)/S29)</f>
        <v>0.4682520808561238</v>
      </c>
      <c r="W29" s="206" t="s">
        <v>159</v>
      </c>
      <c r="X29" s="224" t="s">
        <v>234</v>
      </c>
      <c r="Y29" s="204" t="s">
        <v>153</v>
      </c>
      <c r="Z29" s="204" t="s">
        <v>219</v>
      </c>
      <c r="AA29" s="203" t="s">
        <v>67</v>
      </c>
      <c r="AB29" s="223" t="s">
        <v>220</v>
      </c>
      <c r="AC29" s="202" t="s">
        <v>45</v>
      </c>
      <c r="AD29" s="202" t="s">
        <v>235</v>
      </c>
    </row>
    <row r="30" spans="1:30" s="163" customFormat="1" ht="17.25" x14ac:dyDescent="0.25">
      <c r="A30" s="248" t="s">
        <v>140</v>
      </c>
      <c r="B30" s="220">
        <v>44681</v>
      </c>
      <c r="C30" s="219">
        <v>44681</v>
      </c>
      <c r="D30" s="218"/>
      <c r="E30" s="222" t="s">
        <v>133</v>
      </c>
      <c r="F30" s="216" t="s">
        <v>39</v>
      </c>
      <c r="G30" s="215"/>
      <c r="H30" s="214"/>
      <c r="I30" s="214"/>
      <c r="J30" s="213"/>
      <c r="K30" s="213"/>
      <c r="L30" s="212">
        <v>0.33333333333333331</v>
      </c>
      <c r="M30" s="211">
        <v>0.83333333333333337</v>
      </c>
      <c r="N30" s="211" t="s">
        <v>142</v>
      </c>
      <c r="O30" s="211"/>
      <c r="P30" s="211"/>
      <c r="Q30" s="210"/>
      <c r="R30" s="209"/>
      <c r="S30" s="208"/>
      <c r="T30" s="208"/>
      <c r="U30" s="207"/>
      <c r="V30" s="207"/>
      <c r="W30" s="206" t="s">
        <v>48</v>
      </c>
      <c r="X30" s="211"/>
      <c r="Y30" s="204"/>
      <c r="Z30" s="204" t="s">
        <v>197</v>
      </c>
      <c r="AA30" s="203" t="s">
        <v>40</v>
      </c>
      <c r="AB30" s="223" t="s">
        <v>198</v>
      </c>
      <c r="AC30" s="202" t="s">
        <v>199</v>
      </c>
      <c r="AD30" s="202"/>
    </row>
    <row r="31" spans="1:30" s="163" customFormat="1" ht="15" x14ac:dyDescent="0.25">
      <c r="A31" s="248" t="s">
        <v>140</v>
      </c>
      <c r="B31" s="220">
        <v>44681</v>
      </c>
      <c r="C31" s="219"/>
      <c r="D31" s="218" t="s">
        <v>236</v>
      </c>
      <c r="E31" s="217" t="s">
        <v>237</v>
      </c>
      <c r="F31" s="216"/>
      <c r="G31" s="215">
        <v>3.5</v>
      </c>
      <c r="H31" s="214">
        <v>10</v>
      </c>
      <c r="I31" s="214">
        <v>50</v>
      </c>
      <c r="J31" s="213">
        <v>0.375</v>
      </c>
      <c r="K31" s="213">
        <v>0.52083333333333337</v>
      </c>
      <c r="L31" s="212"/>
      <c r="M31" s="211"/>
      <c r="N31" s="211" t="s">
        <v>142</v>
      </c>
      <c r="O31" s="211" t="s">
        <v>157</v>
      </c>
      <c r="P31" s="211" t="s">
        <v>151</v>
      </c>
      <c r="Q31" s="210" t="s">
        <v>56</v>
      </c>
      <c r="R31" s="209">
        <v>67.09</v>
      </c>
      <c r="S31" s="208">
        <f>R31*AE1</f>
        <v>83.862500000000011</v>
      </c>
      <c r="T31" s="208">
        <v>119</v>
      </c>
      <c r="U31" s="207">
        <f>((T31-S31)/T31)</f>
        <v>0.29527310924369737</v>
      </c>
      <c r="V31" s="207">
        <f>((T31-S31)/S31)</f>
        <v>0.41898941720077487</v>
      </c>
      <c r="W31" s="206" t="s">
        <v>159</v>
      </c>
      <c r="X31" s="224" t="s">
        <v>238</v>
      </c>
      <c r="Y31" s="204" t="s">
        <v>153</v>
      </c>
      <c r="Z31" s="204" t="s">
        <v>197</v>
      </c>
      <c r="AA31" s="203" t="s">
        <v>40</v>
      </c>
      <c r="AB31" s="223" t="s">
        <v>198</v>
      </c>
      <c r="AC31" s="202" t="s">
        <v>199</v>
      </c>
      <c r="AD31" s="202"/>
    </row>
    <row r="32" spans="1:30" s="163" customFormat="1" ht="15" x14ac:dyDescent="0.25">
      <c r="A32" s="248" t="s">
        <v>140</v>
      </c>
      <c r="B32" s="220">
        <v>44681</v>
      </c>
      <c r="C32" s="219"/>
      <c r="D32" s="218" t="s">
        <v>239</v>
      </c>
      <c r="E32" s="217" t="s">
        <v>240</v>
      </c>
      <c r="F32" s="216"/>
      <c r="G32" s="215">
        <v>7</v>
      </c>
      <c r="H32" s="214">
        <v>10</v>
      </c>
      <c r="I32" s="214">
        <v>200</v>
      </c>
      <c r="J32" s="213">
        <v>0.35416666666666669</v>
      </c>
      <c r="K32" s="213">
        <v>0.64583333333333337</v>
      </c>
      <c r="L32" s="212"/>
      <c r="M32" s="211"/>
      <c r="N32" s="211" t="s">
        <v>142</v>
      </c>
      <c r="O32" s="211" t="s">
        <v>57</v>
      </c>
      <c r="P32" s="211" t="s">
        <v>180</v>
      </c>
      <c r="Q32" s="210" t="s">
        <v>241</v>
      </c>
      <c r="R32" s="209">
        <v>148.93</v>
      </c>
      <c r="S32" s="208">
        <f>R32*AE1</f>
        <v>186.16250000000002</v>
      </c>
      <c r="T32" s="208">
        <v>289</v>
      </c>
      <c r="U32" s="207">
        <f>((T32-S32)/T32)</f>
        <v>0.35583910034602068</v>
      </c>
      <c r="V32" s="207">
        <f>((T32-S32)/S32)</f>
        <v>0.55240717115423332</v>
      </c>
      <c r="W32" s="206" t="s">
        <v>159</v>
      </c>
      <c r="X32" s="224" t="s">
        <v>242</v>
      </c>
      <c r="Y32" s="204" t="s">
        <v>153</v>
      </c>
      <c r="Z32" s="204" t="s">
        <v>197</v>
      </c>
      <c r="AA32" s="203" t="s">
        <v>40</v>
      </c>
      <c r="AB32" s="223" t="s">
        <v>198</v>
      </c>
      <c r="AC32" s="202" t="s">
        <v>199</v>
      </c>
      <c r="AD32" s="202"/>
    </row>
    <row r="33" spans="1:30" s="163" customFormat="1" ht="15" x14ac:dyDescent="0.25">
      <c r="A33" s="248" t="s">
        <v>140</v>
      </c>
      <c r="B33" s="220">
        <v>44681</v>
      </c>
      <c r="C33" s="219"/>
      <c r="D33" s="218" t="s">
        <v>243</v>
      </c>
      <c r="E33" s="217" t="s">
        <v>244</v>
      </c>
      <c r="F33" s="216"/>
      <c r="G33" s="215">
        <v>4</v>
      </c>
      <c r="H33" s="214">
        <v>4</v>
      </c>
      <c r="I33" s="214">
        <v>30</v>
      </c>
      <c r="J33" s="213">
        <v>0.375</v>
      </c>
      <c r="K33" s="213">
        <v>0.54166666666666663</v>
      </c>
      <c r="L33" s="212"/>
      <c r="M33" s="211"/>
      <c r="N33" s="211" t="s">
        <v>142</v>
      </c>
      <c r="O33" s="211" t="s">
        <v>157</v>
      </c>
      <c r="P33" s="211" t="s">
        <v>180</v>
      </c>
      <c r="Q33" s="210" t="s">
        <v>245</v>
      </c>
      <c r="R33" s="209">
        <v>80</v>
      </c>
      <c r="S33" s="208">
        <f>R33*AE1</f>
        <v>100</v>
      </c>
      <c r="T33" s="208">
        <v>149</v>
      </c>
      <c r="U33" s="207">
        <f>((T33-S33)/T33)</f>
        <v>0.32885906040268459</v>
      </c>
      <c r="V33" s="207">
        <f>((T33-S33)/S33)</f>
        <v>0.49</v>
      </c>
      <c r="W33" s="206" t="s">
        <v>159</v>
      </c>
      <c r="X33" s="224" t="s">
        <v>246</v>
      </c>
      <c r="Y33" s="204" t="s">
        <v>153</v>
      </c>
      <c r="Z33" s="204" t="s">
        <v>197</v>
      </c>
      <c r="AA33" s="203" t="s">
        <v>40</v>
      </c>
      <c r="AB33" s="223" t="s">
        <v>198</v>
      </c>
      <c r="AC33" s="202" t="s">
        <v>199</v>
      </c>
      <c r="AD33" s="202"/>
    </row>
    <row r="34" spans="1:30" s="163" customFormat="1" ht="15" x14ac:dyDescent="0.25">
      <c r="A34" s="248" t="s">
        <v>140</v>
      </c>
      <c r="B34" s="220">
        <v>44681</v>
      </c>
      <c r="C34" s="219"/>
      <c r="D34" s="218" t="s">
        <v>247</v>
      </c>
      <c r="E34" s="217" t="s">
        <v>186</v>
      </c>
      <c r="F34" s="216"/>
      <c r="G34" s="215">
        <v>4</v>
      </c>
      <c r="H34" s="214">
        <v>2</v>
      </c>
      <c r="I34" s="214">
        <v>6</v>
      </c>
      <c r="J34" s="213">
        <v>0.375</v>
      </c>
      <c r="K34" s="213">
        <v>0.54166666666666663</v>
      </c>
      <c r="L34" s="212"/>
      <c r="M34" s="211"/>
      <c r="N34" s="211" t="s">
        <v>142</v>
      </c>
      <c r="O34" s="211" t="s">
        <v>157</v>
      </c>
      <c r="P34" s="211" t="s">
        <v>151</v>
      </c>
      <c r="Q34" s="210" t="s">
        <v>187</v>
      </c>
      <c r="R34" s="209">
        <v>469</v>
      </c>
      <c r="S34" s="208">
        <f>R34*AE1</f>
        <v>586.25</v>
      </c>
      <c r="T34" s="208">
        <v>999</v>
      </c>
      <c r="U34" s="207">
        <f>((T34-S34)/T34)</f>
        <v>0.41316316316316315</v>
      </c>
      <c r="V34" s="207">
        <f>((T34-S34)/S34)</f>
        <v>0.70405117270788908</v>
      </c>
      <c r="W34" s="206" t="s">
        <v>188</v>
      </c>
      <c r="X34" s="224" t="s">
        <v>189</v>
      </c>
      <c r="Y34" s="204" t="s">
        <v>153</v>
      </c>
      <c r="Z34" s="204" t="s">
        <v>197</v>
      </c>
      <c r="AA34" s="203" t="s">
        <v>40</v>
      </c>
      <c r="AB34" s="223" t="s">
        <v>198</v>
      </c>
      <c r="AC34" s="202" t="s">
        <v>199</v>
      </c>
      <c r="AD34" s="202"/>
    </row>
    <row r="35" spans="1:30" s="163" customFormat="1" ht="15" x14ac:dyDescent="0.25">
      <c r="A35" s="248" t="s">
        <v>140</v>
      </c>
      <c r="B35" s="220">
        <v>44681</v>
      </c>
      <c r="C35" s="219"/>
      <c r="D35" s="218" t="s">
        <v>248</v>
      </c>
      <c r="E35" s="217" t="s">
        <v>191</v>
      </c>
      <c r="F35" s="216"/>
      <c r="G35" s="215">
        <v>8</v>
      </c>
      <c r="H35" s="214">
        <v>2</v>
      </c>
      <c r="I35" s="214">
        <v>6</v>
      </c>
      <c r="J35" s="213">
        <v>0.375</v>
      </c>
      <c r="K35" s="213">
        <v>0.70833333333333337</v>
      </c>
      <c r="L35" s="212"/>
      <c r="M35" s="211"/>
      <c r="N35" s="211" t="s">
        <v>142</v>
      </c>
      <c r="O35" s="211" t="s">
        <v>157</v>
      </c>
      <c r="P35" s="211" t="s">
        <v>151</v>
      </c>
      <c r="Q35" s="210" t="s">
        <v>187</v>
      </c>
      <c r="R35" s="209">
        <v>750</v>
      </c>
      <c r="S35" s="208">
        <f>R35*AE1</f>
        <v>937.5</v>
      </c>
      <c r="T35" s="208">
        <v>1499</v>
      </c>
      <c r="U35" s="207">
        <f>((T35-S35)/T35)</f>
        <v>0.37458305537024683</v>
      </c>
      <c r="V35" s="207">
        <f>((T35-S35)/S35)</f>
        <v>0.59893333333333332</v>
      </c>
      <c r="W35" s="206" t="s">
        <v>188</v>
      </c>
      <c r="X35" s="224" t="s">
        <v>192</v>
      </c>
      <c r="Y35" s="204" t="s">
        <v>153</v>
      </c>
      <c r="Z35" s="204" t="s">
        <v>197</v>
      </c>
      <c r="AA35" s="203" t="s">
        <v>40</v>
      </c>
      <c r="AB35" s="223" t="s">
        <v>198</v>
      </c>
      <c r="AC35" s="202" t="s">
        <v>199</v>
      </c>
      <c r="AD35" s="202"/>
    </row>
    <row r="36" spans="1:30" s="163" customFormat="1" ht="17.25" x14ac:dyDescent="0.25">
      <c r="A36" s="248" t="s">
        <v>140</v>
      </c>
      <c r="B36" s="220">
        <v>44682</v>
      </c>
      <c r="C36" s="219">
        <v>44682</v>
      </c>
      <c r="D36" s="218"/>
      <c r="E36" s="222" t="s">
        <v>49</v>
      </c>
      <c r="F36" s="216" t="s">
        <v>33</v>
      </c>
      <c r="G36" s="215"/>
      <c r="H36" s="214"/>
      <c r="I36" s="214"/>
      <c r="J36" s="213"/>
      <c r="K36" s="213"/>
      <c r="L36" s="212">
        <v>0.33333333333333331</v>
      </c>
      <c r="M36" s="211">
        <v>0.83333333333333337</v>
      </c>
      <c r="N36" s="211" t="s">
        <v>142</v>
      </c>
      <c r="O36" s="211"/>
      <c r="P36" s="211"/>
      <c r="Q36" s="210"/>
      <c r="R36" s="209"/>
      <c r="S36" s="208"/>
      <c r="T36" s="208"/>
      <c r="U36" s="207"/>
      <c r="V36" s="207"/>
      <c r="W36" s="206" t="s">
        <v>48</v>
      </c>
      <c r="X36" s="206"/>
      <c r="Y36" s="204"/>
      <c r="Z36" s="204" t="s">
        <v>197</v>
      </c>
      <c r="AA36" s="203" t="s">
        <v>40</v>
      </c>
      <c r="AB36" s="223" t="s">
        <v>198</v>
      </c>
      <c r="AC36" s="202" t="s">
        <v>199</v>
      </c>
      <c r="AD36" s="202"/>
    </row>
    <row r="37" spans="1:30" s="163" customFormat="1" ht="15" x14ac:dyDescent="0.25">
      <c r="A37" s="248" t="s">
        <v>140</v>
      </c>
      <c r="B37" s="220">
        <v>44682</v>
      </c>
      <c r="C37" s="219"/>
      <c r="D37" s="218" t="s">
        <v>249</v>
      </c>
      <c r="E37" s="217" t="s">
        <v>250</v>
      </c>
      <c r="F37" s="216"/>
      <c r="G37" s="215">
        <v>72</v>
      </c>
      <c r="H37" s="214">
        <v>2</v>
      </c>
      <c r="I37" s="214">
        <v>10</v>
      </c>
      <c r="J37" s="213">
        <v>0.375</v>
      </c>
      <c r="K37" s="213">
        <v>0.5</v>
      </c>
      <c r="L37" s="212"/>
      <c r="M37" s="211"/>
      <c r="N37" s="211" t="s">
        <v>142</v>
      </c>
      <c r="O37" s="211" t="s">
        <v>150</v>
      </c>
      <c r="P37" s="211" t="s">
        <v>151</v>
      </c>
      <c r="Q37" s="210" t="s">
        <v>251</v>
      </c>
      <c r="R37" s="209">
        <v>1965</v>
      </c>
      <c r="S37" s="208">
        <f>R37*AE1</f>
        <v>2456.25</v>
      </c>
      <c r="T37" s="208">
        <v>3099</v>
      </c>
      <c r="U37" s="207">
        <f>((T37-S37)/T37)</f>
        <v>0.20740561471442401</v>
      </c>
      <c r="V37" s="207">
        <f>((T37-S37)/S37)</f>
        <v>0.26167938931297707</v>
      </c>
      <c r="W37" s="206" t="s">
        <v>252</v>
      </c>
      <c r="X37" s="205" t="s">
        <v>253</v>
      </c>
      <c r="Y37" s="204" t="s">
        <v>153</v>
      </c>
      <c r="Z37" s="204" t="s">
        <v>197</v>
      </c>
      <c r="AA37" s="203" t="s">
        <v>40</v>
      </c>
      <c r="AB37" s="223" t="s">
        <v>198</v>
      </c>
      <c r="AC37" s="202" t="s">
        <v>199</v>
      </c>
      <c r="AD37" s="202"/>
    </row>
    <row r="38" spans="1:30" s="163" customFormat="1" ht="18.75" x14ac:dyDescent="0.25">
      <c r="A38" s="164" t="s">
        <v>254</v>
      </c>
      <c r="B38" s="165">
        <v>44682</v>
      </c>
      <c r="C38" s="166">
        <v>44682</v>
      </c>
      <c r="D38" s="167"/>
      <c r="E38" s="168" t="s">
        <v>255</v>
      </c>
      <c r="F38" s="169"/>
      <c r="G38" s="170"/>
      <c r="H38" s="170"/>
      <c r="I38" s="170"/>
      <c r="J38" s="171"/>
      <c r="K38" s="171"/>
      <c r="L38" s="172"/>
      <c r="M38" s="173"/>
      <c r="N38" s="173"/>
      <c r="O38" s="173"/>
      <c r="P38" s="173"/>
      <c r="Q38" s="174"/>
      <c r="R38" s="175"/>
      <c r="S38" s="176"/>
      <c r="T38" s="176"/>
      <c r="U38" s="177"/>
      <c r="V38" s="177"/>
      <c r="W38" s="164" t="s">
        <v>28</v>
      </c>
      <c r="X38" s="164"/>
      <c r="Y38" s="226"/>
      <c r="Z38" s="178"/>
      <c r="AA38" s="178"/>
      <c r="AB38" s="178"/>
      <c r="AC38" s="179"/>
      <c r="AD38" s="179"/>
    </row>
    <row r="39" spans="1:30" s="163" customFormat="1" ht="17.25" x14ac:dyDescent="0.25">
      <c r="A39" s="248" t="s">
        <v>254</v>
      </c>
      <c r="B39" s="220">
        <v>44682</v>
      </c>
      <c r="C39" s="219">
        <v>44682</v>
      </c>
      <c r="D39" s="218"/>
      <c r="E39" s="222" t="s">
        <v>49</v>
      </c>
      <c r="F39" s="216" t="s">
        <v>33</v>
      </c>
      <c r="G39" s="215"/>
      <c r="H39" s="214"/>
      <c r="I39" s="214"/>
      <c r="J39" s="213"/>
      <c r="K39" s="213"/>
      <c r="L39" s="212">
        <v>0.33333333333333331</v>
      </c>
      <c r="M39" s="211">
        <v>0.83333333333333337</v>
      </c>
      <c r="N39" s="211" t="s">
        <v>142</v>
      </c>
      <c r="O39" s="211"/>
      <c r="P39" s="211"/>
      <c r="Q39" s="210"/>
      <c r="R39" s="209"/>
      <c r="S39" s="208"/>
      <c r="T39" s="208"/>
      <c r="U39" s="207"/>
      <c r="V39" s="207"/>
      <c r="W39" s="206" t="s">
        <v>48</v>
      </c>
      <c r="X39" s="206"/>
      <c r="Y39" s="204"/>
      <c r="Z39" s="204" t="s">
        <v>197</v>
      </c>
      <c r="AA39" s="203" t="s">
        <v>40</v>
      </c>
      <c r="AB39" s="223" t="s">
        <v>198</v>
      </c>
      <c r="AC39" s="202" t="s">
        <v>199</v>
      </c>
      <c r="AD39" s="202"/>
    </row>
    <row r="40" spans="1:30" s="163" customFormat="1" ht="15" x14ac:dyDescent="0.25">
      <c r="A40" s="248" t="s">
        <v>254</v>
      </c>
      <c r="B40" s="220">
        <v>44680</v>
      </c>
      <c r="C40" s="219"/>
      <c r="D40" s="218" t="s">
        <v>256</v>
      </c>
      <c r="E40" s="217" t="s">
        <v>250</v>
      </c>
      <c r="F40" s="216"/>
      <c r="G40" s="215">
        <v>72</v>
      </c>
      <c r="H40" s="214">
        <v>2</v>
      </c>
      <c r="I40" s="214">
        <v>10</v>
      </c>
      <c r="J40" s="213">
        <v>0.375</v>
      </c>
      <c r="K40" s="213">
        <v>0.625</v>
      </c>
      <c r="L40" s="212"/>
      <c r="M40" s="211"/>
      <c r="N40" s="211" t="s">
        <v>142</v>
      </c>
      <c r="O40" s="211" t="s">
        <v>150</v>
      </c>
      <c r="P40" s="211" t="s">
        <v>151</v>
      </c>
      <c r="Q40" s="210" t="s">
        <v>251</v>
      </c>
      <c r="R40" s="209">
        <v>1965</v>
      </c>
      <c r="S40" s="208">
        <f>R40*AE1</f>
        <v>2456.25</v>
      </c>
      <c r="T40" s="208">
        <v>3099</v>
      </c>
      <c r="U40" s="207">
        <f>((T40-S40)/T40)</f>
        <v>0.20740561471442401</v>
      </c>
      <c r="V40" s="207">
        <f>((T40-S40)/S40)</f>
        <v>0.26167938931297707</v>
      </c>
      <c r="W40" s="206" t="s">
        <v>34</v>
      </c>
      <c r="X40" s="205" t="s">
        <v>253</v>
      </c>
      <c r="Y40" s="204" t="s">
        <v>153</v>
      </c>
      <c r="Z40" s="204" t="s">
        <v>197</v>
      </c>
      <c r="AA40" s="203" t="s">
        <v>40</v>
      </c>
      <c r="AB40" s="223" t="s">
        <v>198</v>
      </c>
      <c r="AC40" s="202" t="s">
        <v>199</v>
      </c>
      <c r="AD40" s="202"/>
    </row>
    <row r="41" spans="1:30" s="163" customFormat="1" ht="17.25" x14ac:dyDescent="0.25">
      <c r="A41" s="248" t="s">
        <v>254</v>
      </c>
      <c r="B41" s="220">
        <v>44683</v>
      </c>
      <c r="C41" s="219">
        <v>44683</v>
      </c>
      <c r="D41" s="218"/>
      <c r="E41" s="222" t="s">
        <v>257</v>
      </c>
      <c r="F41" s="216" t="s">
        <v>33</v>
      </c>
      <c r="G41" s="215"/>
      <c r="H41" s="214"/>
      <c r="I41" s="214"/>
      <c r="J41" s="213"/>
      <c r="K41" s="213"/>
      <c r="L41" s="212">
        <v>0.33333333333333331</v>
      </c>
      <c r="M41" s="211">
        <v>0.75</v>
      </c>
      <c r="N41" s="211" t="s">
        <v>142</v>
      </c>
      <c r="O41" s="211"/>
      <c r="P41" s="211"/>
      <c r="Q41" s="210"/>
      <c r="R41" s="209"/>
      <c r="S41" s="208"/>
      <c r="T41" s="208"/>
      <c r="U41" s="207"/>
      <c r="V41" s="207"/>
      <c r="W41" s="206" t="s">
        <v>48</v>
      </c>
      <c r="X41" s="206"/>
      <c r="Y41" s="204"/>
      <c r="Z41" s="204" t="s">
        <v>197</v>
      </c>
      <c r="AA41" s="203" t="s">
        <v>40</v>
      </c>
      <c r="AB41" s="223" t="s">
        <v>198</v>
      </c>
      <c r="AC41" s="202" t="s">
        <v>199</v>
      </c>
      <c r="AD41" s="202"/>
    </row>
    <row r="42" spans="1:30" s="163" customFormat="1" ht="15" x14ac:dyDescent="0.25">
      <c r="A42" s="248" t="s">
        <v>254</v>
      </c>
      <c r="B42" s="220">
        <v>44683</v>
      </c>
      <c r="C42" s="219"/>
      <c r="D42" s="218" t="s">
        <v>258</v>
      </c>
      <c r="E42" s="217" t="s">
        <v>259</v>
      </c>
      <c r="F42" s="216"/>
      <c r="G42" s="215">
        <v>2</v>
      </c>
      <c r="H42" s="214">
        <v>11</v>
      </c>
      <c r="I42" s="214">
        <v>40</v>
      </c>
      <c r="J42" s="213">
        <v>0.54166666666666663</v>
      </c>
      <c r="K42" s="213">
        <v>0.625</v>
      </c>
      <c r="L42" s="212"/>
      <c r="M42" s="211"/>
      <c r="N42" s="211" t="s">
        <v>142</v>
      </c>
      <c r="O42" s="211" t="s">
        <v>157</v>
      </c>
      <c r="P42" s="211" t="s">
        <v>151</v>
      </c>
      <c r="Q42" s="210" t="s">
        <v>260</v>
      </c>
      <c r="R42" s="209">
        <v>69</v>
      </c>
      <c r="S42" s="208">
        <f>R42*AE1</f>
        <v>86.25</v>
      </c>
      <c r="T42" s="208">
        <v>129</v>
      </c>
      <c r="U42" s="207">
        <f>((T42-S42)/T42)</f>
        <v>0.33139534883720928</v>
      </c>
      <c r="V42" s="207">
        <f>((T42-S42)/S42)</f>
        <v>0.4956521739130435</v>
      </c>
      <c r="W42" s="206" t="s">
        <v>159</v>
      </c>
      <c r="X42" s="205" t="s">
        <v>261</v>
      </c>
      <c r="Y42" s="204" t="s">
        <v>153</v>
      </c>
      <c r="Z42" s="204" t="s">
        <v>197</v>
      </c>
      <c r="AA42" s="203" t="s">
        <v>40</v>
      </c>
      <c r="AB42" s="223" t="s">
        <v>198</v>
      </c>
      <c r="AC42" s="202" t="s">
        <v>199</v>
      </c>
      <c r="AD42" s="202"/>
    </row>
    <row r="43" spans="1:30" s="163" customFormat="1" ht="15" x14ac:dyDescent="0.25">
      <c r="A43" s="248" t="s">
        <v>254</v>
      </c>
      <c r="B43" s="220">
        <v>44683</v>
      </c>
      <c r="C43" s="219"/>
      <c r="D43" s="218" t="s">
        <v>262</v>
      </c>
      <c r="E43" s="217" t="s">
        <v>263</v>
      </c>
      <c r="F43" s="216"/>
      <c r="G43" s="215">
        <v>3</v>
      </c>
      <c r="H43" s="214">
        <v>10</v>
      </c>
      <c r="I43" s="214">
        <v>50</v>
      </c>
      <c r="J43" s="213">
        <v>0.375</v>
      </c>
      <c r="K43" s="213">
        <v>0.5</v>
      </c>
      <c r="L43" s="212"/>
      <c r="M43" s="211"/>
      <c r="N43" s="211" t="s">
        <v>142</v>
      </c>
      <c r="O43" s="211" t="s">
        <v>136</v>
      </c>
      <c r="P43" s="211" t="s">
        <v>151</v>
      </c>
      <c r="Q43" s="210" t="s">
        <v>108</v>
      </c>
      <c r="R43" s="209">
        <v>79</v>
      </c>
      <c r="S43" s="208">
        <f>R43*AE1</f>
        <v>98.75</v>
      </c>
      <c r="T43" s="208">
        <v>149</v>
      </c>
      <c r="U43" s="207">
        <f>((T43-S43)/T43)</f>
        <v>0.33724832214765099</v>
      </c>
      <c r="V43" s="207">
        <f>((T43-S43)/S43)</f>
        <v>0.50886075949367093</v>
      </c>
      <c r="W43" s="206" t="s">
        <v>159</v>
      </c>
      <c r="X43" s="205" t="s">
        <v>264</v>
      </c>
      <c r="Y43" s="204" t="s">
        <v>153</v>
      </c>
      <c r="Z43" s="204" t="s">
        <v>197</v>
      </c>
      <c r="AA43" s="203" t="s">
        <v>40</v>
      </c>
      <c r="AB43" s="223" t="s">
        <v>198</v>
      </c>
      <c r="AC43" s="202" t="s">
        <v>199</v>
      </c>
      <c r="AD43" s="202"/>
    </row>
    <row r="44" spans="1:30" s="163" customFormat="1" ht="17.25" x14ac:dyDescent="0.25">
      <c r="A44" s="248" t="s">
        <v>254</v>
      </c>
      <c r="B44" s="220">
        <v>44684</v>
      </c>
      <c r="C44" s="219">
        <v>44684</v>
      </c>
      <c r="D44" s="218"/>
      <c r="E44" s="222" t="s">
        <v>265</v>
      </c>
      <c r="F44" s="216" t="s">
        <v>80</v>
      </c>
      <c r="G44" s="215"/>
      <c r="H44" s="214"/>
      <c r="I44" s="214"/>
      <c r="J44" s="213"/>
      <c r="K44" s="213"/>
      <c r="L44" s="212" t="s">
        <v>194</v>
      </c>
      <c r="M44" s="211" t="s">
        <v>194</v>
      </c>
      <c r="N44" s="211" t="s">
        <v>142</v>
      </c>
      <c r="O44" s="211"/>
      <c r="P44" s="211"/>
      <c r="Q44" s="210"/>
      <c r="R44" s="209"/>
      <c r="S44" s="208"/>
      <c r="T44" s="208"/>
      <c r="U44" s="207"/>
      <c r="V44" s="207"/>
      <c r="W44" s="206" t="s">
        <v>195</v>
      </c>
      <c r="X44" s="206"/>
      <c r="Y44" s="204"/>
      <c r="Z44" s="204"/>
      <c r="AA44" s="203"/>
      <c r="AB44" s="223"/>
      <c r="AC44" s="202"/>
      <c r="AD44" s="202"/>
    </row>
    <row r="45" spans="1:30" s="163" customFormat="1" ht="17.25" x14ac:dyDescent="0.25">
      <c r="A45" s="248" t="s">
        <v>254</v>
      </c>
      <c r="B45" s="220">
        <v>44685</v>
      </c>
      <c r="C45" s="219">
        <v>44685</v>
      </c>
      <c r="D45" s="218"/>
      <c r="E45" s="222" t="s">
        <v>266</v>
      </c>
      <c r="F45" s="216" t="s">
        <v>39</v>
      </c>
      <c r="G45" s="215"/>
      <c r="H45" s="214"/>
      <c r="I45" s="214"/>
      <c r="J45" s="213"/>
      <c r="K45" s="213"/>
      <c r="L45" s="212">
        <v>0.29166666666666669</v>
      </c>
      <c r="M45" s="211">
        <v>0.54166666666666663</v>
      </c>
      <c r="N45" s="211" t="s">
        <v>142</v>
      </c>
      <c r="O45" s="211"/>
      <c r="P45" s="211"/>
      <c r="Q45" s="210"/>
      <c r="R45" s="209"/>
      <c r="S45" s="208"/>
      <c r="T45" s="208"/>
      <c r="U45" s="207"/>
      <c r="V45" s="207"/>
      <c r="W45" s="206" t="s">
        <v>48</v>
      </c>
      <c r="X45" s="206"/>
      <c r="Y45" s="204"/>
      <c r="Z45" s="204" t="s">
        <v>197</v>
      </c>
      <c r="AA45" s="203" t="s">
        <v>40</v>
      </c>
      <c r="AB45" s="223" t="s">
        <v>198</v>
      </c>
      <c r="AC45" s="202" t="s">
        <v>199</v>
      </c>
      <c r="AD45" s="202"/>
    </row>
    <row r="46" spans="1:30" s="163" customFormat="1" ht="15" x14ac:dyDescent="0.25">
      <c r="A46" s="248" t="s">
        <v>254</v>
      </c>
      <c r="B46" s="220">
        <v>44685</v>
      </c>
      <c r="C46" s="219"/>
      <c r="D46" s="218" t="s">
        <v>267</v>
      </c>
      <c r="E46" s="217" t="s">
        <v>268</v>
      </c>
      <c r="F46" s="216"/>
      <c r="G46" s="215">
        <v>3.5</v>
      </c>
      <c r="H46" s="214">
        <v>2</v>
      </c>
      <c r="I46" s="214">
        <v>40</v>
      </c>
      <c r="J46" s="213">
        <v>0.375</v>
      </c>
      <c r="K46" s="213">
        <v>0.52083333333333337</v>
      </c>
      <c r="L46" s="212"/>
      <c r="M46" s="211"/>
      <c r="N46" s="211" t="s">
        <v>142</v>
      </c>
      <c r="O46" s="211" t="s">
        <v>157</v>
      </c>
      <c r="P46" s="211" t="s">
        <v>151</v>
      </c>
      <c r="Q46" s="210" t="s">
        <v>269</v>
      </c>
      <c r="R46" s="209">
        <v>135</v>
      </c>
      <c r="S46" s="208">
        <f>R46*AE1</f>
        <v>168.75</v>
      </c>
      <c r="T46" s="208">
        <v>249</v>
      </c>
      <c r="U46" s="207">
        <f>((T46-S46)/T46)</f>
        <v>0.32228915662650603</v>
      </c>
      <c r="V46" s="207">
        <f>((T46-S46)/S46)</f>
        <v>0.47555555555555556</v>
      </c>
      <c r="W46" s="206" t="s">
        <v>159</v>
      </c>
      <c r="X46" s="224" t="s">
        <v>270</v>
      </c>
      <c r="Y46" s="204" t="s">
        <v>153</v>
      </c>
      <c r="Z46" s="204" t="s">
        <v>197</v>
      </c>
      <c r="AA46" s="203" t="s">
        <v>40</v>
      </c>
      <c r="AB46" s="223" t="s">
        <v>198</v>
      </c>
      <c r="AC46" s="202" t="s">
        <v>199</v>
      </c>
      <c r="AD46" s="202"/>
    </row>
    <row r="47" spans="1:30" s="163" customFormat="1" ht="15" x14ac:dyDescent="0.25">
      <c r="A47" s="248" t="s">
        <v>254</v>
      </c>
      <c r="B47" s="220">
        <v>44685</v>
      </c>
      <c r="C47" s="219"/>
      <c r="D47" s="218" t="s">
        <v>271</v>
      </c>
      <c r="E47" s="217" t="s">
        <v>272</v>
      </c>
      <c r="F47" s="216"/>
      <c r="G47" s="215">
        <v>3.5</v>
      </c>
      <c r="H47" s="214">
        <v>2</v>
      </c>
      <c r="I47" s="214">
        <v>50</v>
      </c>
      <c r="J47" s="213">
        <v>0.375</v>
      </c>
      <c r="K47" s="213">
        <v>0.52083333333333337</v>
      </c>
      <c r="L47" s="212"/>
      <c r="M47" s="211"/>
      <c r="N47" s="211" t="s">
        <v>142</v>
      </c>
      <c r="O47" s="211" t="s">
        <v>157</v>
      </c>
      <c r="P47" s="211" t="s">
        <v>151</v>
      </c>
      <c r="Q47" s="210" t="s">
        <v>273</v>
      </c>
      <c r="R47" s="209">
        <v>140</v>
      </c>
      <c r="S47" s="208">
        <f>R47*AE1</f>
        <v>175</v>
      </c>
      <c r="T47" s="208">
        <v>259</v>
      </c>
      <c r="U47" s="207">
        <f>((T47-S47)/T47)</f>
        <v>0.32432432432432434</v>
      </c>
      <c r="V47" s="207">
        <f>((T47-S47)/S47)</f>
        <v>0.48</v>
      </c>
      <c r="W47" s="206" t="s">
        <v>159</v>
      </c>
      <c r="X47" s="224" t="s">
        <v>274</v>
      </c>
      <c r="Y47" s="204" t="s">
        <v>153</v>
      </c>
      <c r="Z47" s="204" t="s">
        <v>197</v>
      </c>
      <c r="AA47" s="203" t="s">
        <v>40</v>
      </c>
      <c r="AB47" s="223" t="s">
        <v>198</v>
      </c>
      <c r="AC47" s="202" t="s">
        <v>199</v>
      </c>
      <c r="AD47" s="202"/>
    </row>
    <row r="48" spans="1:30" s="163" customFormat="1" ht="17.25" x14ac:dyDescent="0.25">
      <c r="A48" s="248" t="s">
        <v>254</v>
      </c>
      <c r="B48" s="220">
        <v>44685</v>
      </c>
      <c r="C48" s="219">
        <v>44685</v>
      </c>
      <c r="D48" s="218"/>
      <c r="E48" s="222" t="s">
        <v>275</v>
      </c>
      <c r="F48" s="216" t="s">
        <v>276</v>
      </c>
      <c r="G48" s="215"/>
      <c r="H48" s="214"/>
      <c r="I48" s="214"/>
      <c r="J48" s="213"/>
      <c r="K48" s="213"/>
      <c r="L48" s="212">
        <v>0.625</v>
      </c>
      <c r="M48" s="211">
        <v>8.3333333333333329E-2</v>
      </c>
      <c r="N48" s="211" t="s">
        <v>142</v>
      </c>
      <c r="O48" s="211"/>
      <c r="P48" s="211"/>
      <c r="Q48" s="210"/>
      <c r="R48" s="209"/>
      <c r="S48" s="208"/>
      <c r="T48" s="208"/>
      <c r="U48" s="207"/>
      <c r="V48" s="207"/>
      <c r="W48" s="206" t="s">
        <v>48</v>
      </c>
      <c r="X48" s="211"/>
      <c r="Y48" s="204"/>
      <c r="Z48" s="204" t="s">
        <v>197</v>
      </c>
      <c r="AA48" s="203" t="s">
        <v>40</v>
      </c>
      <c r="AB48" s="223" t="s">
        <v>198</v>
      </c>
      <c r="AC48" s="202" t="s">
        <v>199</v>
      </c>
      <c r="AD48" s="202"/>
    </row>
    <row r="49" spans="1:30" s="163" customFormat="1" ht="15" x14ac:dyDescent="0.25">
      <c r="A49" s="248" t="s">
        <v>254</v>
      </c>
      <c r="B49" s="220">
        <v>44685</v>
      </c>
      <c r="C49" s="219"/>
      <c r="D49" s="218" t="s">
        <v>277</v>
      </c>
      <c r="E49" s="217" t="s">
        <v>278</v>
      </c>
      <c r="F49" s="216"/>
      <c r="G49" s="215">
        <v>4</v>
      </c>
      <c r="H49" s="214">
        <v>2</v>
      </c>
      <c r="I49" s="214">
        <v>50</v>
      </c>
      <c r="J49" s="213">
        <v>0.64583333333333337</v>
      </c>
      <c r="K49" s="213">
        <v>0.8125</v>
      </c>
      <c r="L49" s="212"/>
      <c r="M49" s="211"/>
      <c r="N49" s="211" t="s">
        <v>142</v>
      </c>
      <c r="O49" s="211" t="s">
        <v>157</v>
      </c>
      <c r="P49" s="211" t="s">
        <v>151</v>
      </c>
      <c r="Q49" s="210" t="s">
        <v>279</v>
      </c>
      <c r="R49" s="209">
        <v>68</v>
      </c>
      <c r="S49" s="208">
        <f>R49*AE1</f>
        <v>85</v>
      </c>
      <c r="T49" s="208">
        <v>129</v>
      </c>
      <c r="U49" s="207">
        <f>((T49-S49)/T49)</f>
        <v>0.34108527131782945</v>
      </c>
      <c r="V49" s="207">
        <f>((T49-S49)/S49)</f>
        <v>0.51764705882352946</v>
      </c>
      <c r="W49" s="206" t="s">
        <v>159</v>
      </c>
      <c r="X49" s="224" t="s">
        <v>280</v>
      </c>
      <c r="Y49" s="204" t="s">
        <v>153</v>
      </c>
      <c r="Z49" s="204" t="s">
        <v>197</v>
      </c>
      <c r="AA49" s="203" t="s">
        <v>40</v>
      </c>
      <c r="AB49" s="223" t="s">
        <v>198</v>
      </c>
      <c r="AC49" s="202" t="s">
        <v>199</v>
      </c>
      <c r="AD49" s="202"/>
    </row>
    <row r="50" spans="1:30" s="163" customFormat="1" ht="15" x14ac:dyDescent="0.25">
      <c r="A50" s="248" t="s">
        <v>254</v>
      </c>
      <c r="B50" s="220">
        <v>44685</v>
      </c>
      <c r="C50" s="219"/>
      <c r="D50" s="218" t="s">
        <v>281</v>
      </c>
      <c r="E50" s="217" t="s">
        <v>282</v>
      </c>
      <c r="F50" s="216"/>
      <c r="G50" s="215">
        <v>4</v>
      </c>
      <c r="H50" s="214">
        <v>2</v>
      </c>
      <c r="I50" s="214">
        <v>50</v>
      </c>
      <c r="J50" s="213">
        <v>0.64583333333333337</v>
      </c>
      <c r="K50" s="213">
        <v>0.8125</v>
      </c>
      <c r="L50" s="212"/>
      <c r="M50" s="211"/>
      <c r="N50" s="211" t="s">
        <v>142</v>
      </c>
      <c r="O50" s="211" t="s">
        <v>136</v>
      </c>
      <c r="P50" s="211" t="s">
        <v>158</v>
      </c>
      <c r="Q50" s="210" t="s">
        <v>279</v>
      </c>
      <c r="R50" s="209">
        <v>125</v>
      </c>
      <c r="S50" s="208">
        <f>R50*AE1</f>
        <v>156.25</v>
      </c>
      <c r="T50" s="208">
        <v>229</v>
      </c>
      <c r="U50" s="207">
        <f>((T50-S50)/T50)</f>
        <v>0.31768558951965065</v>
      </c>
      <c r="V50" s="207">
        <f>((T50-S50)/S50)</f>
        <v>0.46560000000000001</v>
      </c>
      <c r="W50" s="206" t="s">
        <v>159</v>
      </c>
      <c r="X50" s="224" t="s">
        <v>283</v>
      </c>
      <c r="Y50" s="204" t="s">
        <v>153</v>
      </c>
      <c r="Z50" s="204" t="s">
        <v>197</v>
      </c>
      <c r="AA50" s="203" t="s">
        <v>40</v>
      </c>
      <c r="AB50" s="223" t="s">
        <v>198</v>
      </c>
      <c r="AC50" s="202" t="s">
        <v>199</v>
      </c>
      <c r="AD50" s="202"/>
    </row>
    <row r="51" spans="1:30" s="163" customFormat="1" ht="15" x14ac:dyDescent="0.25">
      <c r="A51" s="248" t="s">
        <v>254</v>
      </c>
      <c r="B51" s="220">
        <v>44685</v>
      </c>
      <c r="C51" s="219"/>
      <c r="D51" s="218" t="s">
        <v>284</v>
      </c>
      <c r="E51" s="217" t="s">
        <v>186</v>
      </c>
      <c r="F51" s="216"/>
      <c r="G51" s="215">
        <v>4</v>
      </c>
      <c r="H51" s="214">
        <v>2</v>
      </c>
      <c r="I51" s="214">
        <v>6</v>
      </c>
      <c r="J51" s="213">
        <v>0.375</v>
      </c>
      <c r="K51" s="213">
        <v>0.54166666666666663</v>
      </c>
      <c r="L51" s="212"/>
      <c r="M51" s="211"/>
      <c r="N51" s="211" t="s">
        <v>142</v>
      </c>
      <c r="O51" s="211" t="s">
        <v>157</v>
      </c>
      <c r="P51" s="211" t="s">
        <v>151</v>
      </c>
      <c r="Q51" s="210" t="s">
        <v>187</v>
      </c>
      <c r="R51" s="209">
        <v>640</v>
      </c>
      <c r="S51" s="208">
        <f>R51*AE1</f>
        <v>800</v>
      </c>
      <c r="T51" s="208">
        <v>1299</v>
      </c>
      <c r="U51" s="207">
        <f>((T51-S51)/T51)</f>
        <v>0.38414164742109314</v>
      </c>
      <c r="V51" s="207">
        <f>((T51-S51)/S51)</f>
        <v>0.62375000000000003</v>
      </c>
      <c r="W51" s="206" t="s">
        <v>188</v>
      </c>
      <c r="X51" s="224" t="s">
        <v>189</v>
      </c>
      <c r="Y51" s="204" t="s">
        <v>153</v>
      </c>
      <c r="Z51" s="204" t="s">
        <v>197</v>
      </c>
      <c r="AA51" s="203" t="s">
        <v>40</v>
      </c>
      <c r="AB51" s="223" t="s">
        <v>198</v>
      </c>
      <c r="AC51" s="202" t="s">
        <v>199</v>
      </c>
      <c r="AD51" s="202"/>
    </row>
    <row r="52" spans="1:30" s="163" customFormat="1" ht="15" x14ac:dyDescent="0.25">
      <c r="A52" s="248" t="s">
        <v>254</v>
      </c>
      <c r="B52" s="220">
        <v>44685</v>
      </c>
      <c r="C52" s="219"/>
      <c r="D52" s="218" t="s">
        <v>285</v>
      </c>
      <c r="E52" s="217" t="s">
        <v>191</v>
      </c>
      <c r="F52" s="216"/>
      <c r="G52" s="215">
        <v>8</v>
      </c>
      <c r="H52" s="214">
        <v>2</v>
      </c>
      <c r="I52" s="214">
        <v>6</v>
      </c>
      <c r="J52" s="213">
        <v>0.375</v>
      </c>
      <c r="K52" s="213">
        <v>0.70833333333333337</v>
      </c>
      <c r="L52" s="212"/>
      <c r="M52" s="211"/>
      <c r="N52" s="211" t="s">
        <v>142</v>
      </c>
      <c r="O52" s="211" t="s">
        <v>157</v>
      </c>
      <c r="P52" s="211" t="s">
        <v>151</v>
      </c>
      <c r="Q52" s="210" t="s">
        <v>187</v>
      </c>
      <c r="R52" s="209">
        <v>990</v>
      </c>
      <c r="S52" s="208">
        <f>R52*AE1</f>
        <v>1237.5</v>
      </c>
      <c r="T52" s="208">
        <v>1999</v>
      </c>
      <c r="U52" s="207">
        <f>((T52-S52)/T52)</f>
        <v>0.38094047023511757</v>
      </c>
      <c r="V52" s="207">
        <f>((T52-S52)/S52)</f>
        <v>0.61535353535353532</v>
      </c>
      <c r="W52" s="206" t="s">
        <v>188</v>
      </c>
      <c r="X52" s="224" t="s">
        <v>192</v>
      </c>
      <c r="Y52" s="204" t="s">
        <v>153</v>
      </c>
      <c r="Z52" s="204" t="s">
        <v>197</v>
      </c>
      <c r="AA52" s="203" t="s">
        <v>40</v>
      </c>
      <c r="AB52" s="223" t="s">
        <v>198</v>
      </c>
      <c r="AC52" s="202" t="s">
        <v>199</v>
      </c>
      <c r="AD52" s="202"/>
    </row>
    <row r="53" spans="1:30" s="163" customFormat="1" ht="17.25" x14ac:dyDescent="0.25">
      <c r="A53" s="248" t="s">
        <v>254</v>
      </c>
      <c r="B53" s="220">
        <v>44686</v>
      </c>
      <c r="C53" s="219">
        <v>44686</v>
      </c>
      <c r="D53" s="218"/>
      <c r="E53" s="222" t="s">
        <v>286</v>
      </c>
      <c r="F53" s="216" t="s">
        <v>33</v>
      </c>
      <c r="G53" s="215"/>
      <c r="H53" s="214"/>
      <c r="I53" s="214"/>
      <c r="J53" s="213"/>
      <c r="K53" s="213"/>
      <c r="L53" s="212">
        <v>0.375</v>
      </c>
      <c r="M53" s="211">
        <v>0.83333333333333337</v>
      </c>
      <c r="N53" s="211" t="s">
        <v>142</v>
      </c>
      <c r="O53" s="211"/>
      <c r="P53" s="211"/>
      <c r="Q53" s="210"/>
      <c r="R53" s="209"/>
      <c r="S53" s="208"/>
      <c r="T53" s="208"/>
      <c r="U53" s="207"/>
      <c r="V53" s="207"/>
      <c r="W53" s="206" t="s">
        <v>48</v>
      </c>
      <c r="X53" s="211"/>
      <c r="Y53" s="204"/>
      <c r="Z53" s="204" t="s">
        <v>197</v>
      </c>
      <c r="AA53" s="203" t="s">
        <v>40</v>
      </c>
      <c r="AB53" s="223" t="s">
        <v>198</v>
      </c>
      <c r="AC53" s="202" t="s">
        <v>199</v>
      </c>
      <c r="AD53" s="202"/>
    </row>
    <row r="54" spans="1:30" s="163" customFormat="1" ht="15" x14ac:dyDescent="0.25">
      <c r="A54" s="248" t="s">
        <v>254</v>
      </c>
      <c r="B54" s="220">
        <v>44686</v>
      </c>
      <c r="C54" s="219"/>
      <c r="D54" s="218" t="s">
        <v>287</v>
      </c>
      <c r="E54" s="217" t="s">
        <v>288</v>
      </c>
      <c r="F54" s="216"/>
      <c r="G54" s="215">
        <v>3.5</v>
      </c>
      <c r="H54" s="214">
        <v>10</v>
      </c>
      <c r="I54" s="214">
        <v>250</v>
      </c>
      <c r="J54" s="213">
        <v>0.39583333333333331</v>
      </c>
      <c r="K54" s="213">
        <v>0.54166666666666663</v>
      </c>
      <c r="L54" s="212"/>
      <c r="M54" s="211"/>
      <c r="N54" s="211" t="s">
        <v>142</v>
      </c>
      <c r="O54" s="211" t="s">
        <v>157</v>
      </c>
      <c r="P54" s="211" t="s">
        <v>151</v>
      </c>
      <c r="Q54" s="210" t="s">
        <v>56</v>
      </c>
      <c r="R54" s="209">
        <v>53</v>
      </c>
      <c r="S54" s="208">
        <f>R54*AE1</f>
        <v>66.25</v>
      </c>
      <c r="T54" s="208">
        <v>99</v>
      </c>
      <c r="U54" s="207">
        <f t="shared" ref="U54:U59" si="4">((T54-S54)/T54)</f>
        <v>0.33080808080808083</v>
      </c>
      <c r="V54" s="207">
        <f t="shared" ref="V54:V59" si="5">((T54-S54)/S54)</f>
        <v>0.49433962264150944</v>
      </c>
      <c r="W54" s="206" t="s">
        <v>159</v>
      </c>
      <c r="X54" s="224" t="s">
        <v>289</v>
      </c>
      <c r="Y54" s="204" t="s">
        <v>153</v>
      </c>
      <c r="Z54" s="204" t="s">
        <v>197</v>
      </c>
      <c r="AA54" s="203" t="s">
        <v>40</v>
      </c>
      <c r="AB54" s="223" t="s">
        <v>198</v>
      </c>
      <c r="AC54" s="202" t="s">
        <v>199</v>
      </c>
      <c r="AD54" s="202"/>
    </row>
    <row r="55" spans="1:30" s="163" customFormat="1" ht="15" x14ac:dyDescent="0.25">
      <c r="A55" s="248" t="s">
        <v>254</v>
      </c>
      <c r="B55" s="220">
        <v>44686</v>
      </c>
      <c r="C55" s="219"/>
      <c r="D55" s="218" t="s">
        <v>290</v>
      </c>
      <c r="E55" s="217" t="s">
        <v>291</v>
      </c>
      <c r="F55" s="216"/>
      <c r="G55" s="215">
        <v>4.5</v>
      </c>
      <c r="H55" s="214">
        <v>10</v>
      </c>
      <c r="I55" s="214">
        <v>25</v>
      </c>
      <c r="J55" s="213">
        <v>0.38541666666666669</v>
      </c>
      <c r="K55" s="213">
        <v>0.57291666666666663</v>
      </c>
      <c r="L55" s="212"/>
      <c r="M55" s="211"/>
      <c r="N55" s="211" t="s">
        <v>142</v>
      </c>
      <c r="O55" s="211" t="s">
        <v>57</v>
      </c>
      <c r="P55" s="211" t="s">
        <v>151</v>
      </c>
      <c r="Q55" s="210" t="s">
        <v>56</v>
      </c>
      <c r="R55" s="209">
        <v>86</v>
      </c>
      <c r="S55" s="208">
        <f>R55*AE1</f>
        <v>107.5</v>
      </c>
      <c r="T55" s="208">
        <v>159</v>
      </c>
      <c r="U55" s="207">
        <f t="shared" si="4"/>
        <v>0.32389937106918237</v>
      </c>
      <c r="V55" s="207">
        <f t="shared" si="5"/>
        <v>0.47906976744186047</v>
      </c>
      <c r="W55" s="206" t="s">
        <v>159</v>
      </c>
      <c r="X55" s="224" t="s">
        <v>292</v>
      </c>
      <c r="Y55" s="204" t="s">
        <v>153</v>
      </c>
      <c r="Z55" s="204" t="s">
        <v>197</v>
      </c>
      <c r="AA55" s="203" t="s">
        <v>40</v>
      </c>
      <c r="AB55" s="223" t="s">
        <v>198</v>
      </c>
      <c r="AC55" s="202" t="s">
        <v>199</v>
      </c>
      <c r="AD55" s="202"/>
    </row>
    <row r="56" spans="1:30" s="163" customFormat="1" ht="15" x14ac:dyDescent="0.25">
      <c r="A56" s="248" t="s">
        <v>254</v>
      </c>
      <c r="B56" s="220">
        <v>44686</v>
      </c>
      <c r="C56" s="219"/>
      <c r="D56" s="218" t="s">
        <v>293</v>
      </c>
      <c r="E56" s="217" t="s">
        <v>294</v>
      </c>
      <c r="F56" s="216"/>
      <c r="G56" s="215">
        <v>3.5</v>
      </c>
      <c r="H56" s="214">
        <v>8</v>
      </c>
      <c r="I56" s="214">
        <v>40</v>
      </c>
      <c r="J56" s="213">
        <v>0.375</v>
      </c>
      <c r="K56" s="213">
        <v>0.52083333333333337</v>
      </c>
      <c r="L56" s="212"/>
      <c r="M56" s="211"/>
      <c r="N56" s="211" t="s">
        <v>142</v>
      </c>
      <c r="O56" s="211" t="s">
        <v>136</v>
      </c>
      <c r="P56" s="211" t="s">
        <v>180</v>
      </c>
      <c r="Q56" s="210" t="s">
        <v>295</v>
      </c>
      <c r="R56" s="209">
        <v>39</v>
      </c>
      <c r="S56" s="208">
        <f>R56*AE1</f>
        <v>48.75</v>
      </c>
      <c r="T56" s="208">
        <v>89</v>
      </c>
      <c r="U56" s="207">
        <f t="shared" si="4"/>
        <v>0.45224719101123595</v>
      </c>
      <c r="V56" s="207">
        <f t="shared" si="5"/>
        <v>0.82564102564102559</v>
      </c>
      <c r="W56" s="206" t="s">
        <v>159</v>
      </c>
      <c r="X56" s="224" t="s">
        <v>296</v>
      </c>
      <c r="Y56" s="204" t="s">
        <v>153</v>
      </c>
      <c r="Z56" s="204" t="s">
        <v>197</v>
      </c>
      <c r="AA56" s="203" t="s">
        <v>40</v>
      </c>
      <c r="AB56" s="223" t="s">
        <v>198</v>
      </c>
      <c r="AC56" s="202" t="s">
        <v>199</v>
      </c>
      <c r="AD56" s="202"/>
    </row>
    <row r="57" spans="1:30" s="163" customFormat="1" ht="15" x14ac:dyDescent="0.25">
      <c r="A57" s="248" t="s">
        <v>254</v>
      </c>
      <c r="B57" s="220">
        <v>44686</v>
      </c>
      <c r="C57" s="219"/>
      <c r="D57" s="218" t="s">
        <v>297</v>
      </c>
      <c r="E57" s="217" t="s">
        <v>298</v>
      </c>
      <c r="F57" s="216"/>
      <c r="G57" s="215">
        <v>3.5</v>
      </c>
      <c r="H57" s="214">
        <v>2</v>
      </c>
      <c r="I57" s="214">
        <v>40</v>
      </c>
      <c r="J57" s="213">
        <v>0.375</v>
      </c>
      <c r="K57" s="213">
        <v>0.52083333333333337</v>
      </c>
      <c r="L57" s="212"/>
      <c r="M57" s="211"/>
      <c r="N57" s="211" t="s">
        <v>142</v>
      </c>
      <c r="O57" s="211" t="s">
        <v>136</v>
      </c>
      <c r="P57" s="211" t="s">
        <v>151</v>
      </c>
      <c r="Q57" s="210" t="s">
        <v>55</v>
      </c>
      <c r="R57" s="209">
        <v>123.39</v>
      </c>
      <c r="S57" s="208">
        <f>R57*AE1</f>
        <v>154.23750000000001</v>
      </c>
      <c r="T57" s="208">
        <v>229</v>
      </c>
      <c r="U57" s="207">
        <f t="shared" si="4"/>
        <v>0.32647379912663749</v>
      </c>
      <c r="V57" s="207">
        <f t="shared" si="5"/>
        <v>0.48472323527028111</v>
      </c>
      <c r="W57" s="206" t="s">
        <v>159</v>
      </c>
      <c r="X57" s="224" t="s">
        <v>299</v>
      </c>
      <c r="Y57" s="204" t="s">
        <v>153</v>
      </c>
      <c r="Z57" s="204" t="s">
        <v>197</v>
      </c>
      <c r="AA57" s="203" t="s">
        <v>40</v>
      </c>
      <c r="AB57" s="223" t="s">
        <v>198</v>
      </c>
      <c r="AC57" s="202" t="s">
        <v>199</v>
      </c>
      <c r="AD57" s="202"/>
    </row>
    <row r="58" spans="1:30" s="163" customFormat="1" ht="15" x14ac:dyDescent="0.25">
      <c r="A58" s="248" t="s">
        <v>254</v>
      </c>
      <c r="B58" s="220">
        <v>44686</v>
      </c>
      <c r="C58" s="219"/>
      <c r="D58" s="218" t="s">
        <v>300</v>
      </c>
      <c r="E58" s="217" t="s">
        <v>186</v>
      </c>
      <c r="F58" s="216"/>
      <c r="G58" s="215">
        <v>4</v>
      </c>
      <c r="H58" s="214">
        <v>2</v>
      </c>
      <c r="I58" s="214">
        <v>6</v>
      </c>
      <c r="J58" s="213">
        <v>0.375</v>
      </c>
      <c r="K58" s="213">
        <v>0.54166666666666663</v>
      </c>
      <c r="L58" s="212"/>
      <c r="M58" s="211"/>
      <c r="N58" s="211" t="s">
        <v>142</v>
      </c>
      <c r="O58" s="211" t="s">
        <v>157</v>
      </c>
      <c r="P58" s="211" t="s">
        <v>151</v>
      </c>
      <c r="Q58" s="210" t="s">
        <v>187</v>
      </c>
      <c r="R58" s="209">
        <v>705</v>
      </c>
      <c r="S58" s="208">
        <f>R58*AE1</f>
        <v>881.25</v>
      </c>
      <c r="T58" s="208">
        <v>1399</v>
      </c>
      <c r="U58" s="207">
        <f t="shared" si="4"/>
        <v>0.3700857755539671</v>
      </c>
      <c r="V58" s="207">
        <f t="shared" si="5"/>
        <v>0.58751773049645395</v>
      </c>
      <c r="W58" s="206" t="s">
        <v>188</v>
      </c>
      <c r="X58" s="224" t="s">
        <v>189</v>
      </c>
      <c r="Y58" s="204" t="s">
        <v>153</v>
      </c>
      <c r="Z58" s="204" t="s">
        <v>197</v>
      </c>
      <c r="AA58" s="203" t="s">
        <v>40</v>
      </c>
      <c r="AB58" s="223" t="s">
        <v>198</v>
      </c>
      <c r="AC58" s="202" t="s">
        <v>199</v>
      </c>
      <c r="AD58" s="202"/>
    </row>
    <row r="59" spans="1:30" s="163" customFormat="1" ht="15" x14ac:dyDescent="0.25">
      <c r="A59" s="248" t="s">
        <v>254</v>
      </c>
      <c r="B59" s="220">
        <v>44686</v>
      </c>
      <c r="C59" s="219"/>
      <c r="D59" s="218" t="s">
        <v>301</v>
      </c>
      <c r="E59" s="217" t="s">
        <v>191</v>
      </c>
      <c r="F59" s="216"/>
      <c r="G59" s="215">
        <v>8</v>
      </c>
      <c r="H59" s="214">
        <v>2</v>
      </c>
      <c r="I59" s="214">
        <v>6</v>
      </c>
      <c r="J59" s="213">
        <v>0.375</v>
      </c>
      <c r="K59" s="213">
        <v>0.70833333333333337</v>
      </c>
      <c r="L59" s="212"/>
      <c r="M59" s="211"/>
      <c r="N59" s="211" t="s">
        <v>142</v>
      </c>
      <c r="O59" s="211" t="s">
        <v>157</v>
      </c>
      <c r="P59" s="211" t="s">
        <v>151</v>
      </c>
      <c r="Q59" s="210" t="s">
        <v>187</v>
      </c>
      <c r="R59" s="209">
        <v>1170</v>
      </c>
      <c r="S59" s="208">
        <f>R59*AE1</f>
        <v>1462.5</v>
      </c>
      <c r="T59" s="208">
        <v>2299</v>
      </c>
      <c r="U59" s="207">
        <f t="shared" si="4"/>
        <v>0.3638538494997825</v>
      </c>
      <c r="V59" s="207">
        <f t="shared" si="5"/>
        <v>0.57196581196581198</v>
      </c>
      <c r="W59" s="206" t="s">
        <v>188</v>
      </c>
      <c r="X59" s="224" t="s">
        <v>192</v>
      </c>
      <c r="Y59" s="204" t="s">
        <v>153</v>
      </c>
      <c r="Z59" s="204" t="s">
        <v>197</v>
      </c>
      <c r="AA59" s="203" t="s">
        <v>40</v>
      </c>
      <c r="AB59" s="223" t="s">
        <v>198</v>
      </c>
      <c r="AC59" s="202" t="s">
        <v>199</v>
      </c>
      <c r="AD59" s="202"/>
    </row>
    <row r="60" spans="1:30" s="163" customFormat="1" ht="17.25" x14ac:dyDescent="0.25">
      <c r="A60" s="248" t="s">
        <v>254</v>
      </c>
      <c r="B60" s="220">
        <v>44687</v>
      </c>
      <c r="C60" s="219">
        <v>44687</v>
      </c>
      <c r="D60" s="218"/>
      <c r="E60" s="222" t="s">
        <v>51</v>
      </c>
      <c r="F60" s="216" t="s">
        <v>33</v>
      </c>
      <c r="G60" s="215"/>
      <c r="H60" s="214"/>
      <c r="I60" s="214"/>
      <c r="J60" s="213"/>
      <c r="K60" s="213"/>
      <c r="L60" s="212">
        <v>0.33333333333333331</v>
      </c>
      <c r="M60" s="211">
        <v>0.33333333333333331</v>
      </c>
      <c r="N60" s="211" t="s">
        <v>142</v>
      </c>
      <c r="O60" s="211"/>
      <c r="P60" s="211"/>
      <c r="Q60" s="210"/>
      <c r="R60" s="209"/>
      <c r="S60" s="208"/>
      <c r="T60" s="208"/>
      <c r="U60" s="207"/>
      <c r="V60" s="207"/>
      <c r="W60" s="206" t="s">
        <v>48</v>
      </c>
      <c r="X60" s="211"/>
      <c r="Y60" s="204"/>
      <c r="Z60" s="204" t="s">
        <v>197</v>
      </c>
      <c r="AA60" s="203" t="s">
        <v>40</v>
      </c>
      <c r="AB60" s="223" t="s">
        <v>198</v>
      </c>
      <c r="AC60" s="202" t="s">
        <v>199</v>
      </c>
      <c r="AD60" s="202"/>
    </row>
    <row r="61" spans="1:30" s="163" customFormat="1" ht="15" x14ac:dyDescent="0.25">
      <c r="A61" s="248" t="s">
        <v>254</v>
      </c>
      <c r="B61" s="220">
        <v>44687</v>
      </c>
      <c r="C61" s="219"/>
      <c r="D61" s="218" t="s">
        <v>302</v>
      </c>
      <c r="E61" s="217" t="s">
        <v>303</v>
      </c>
      <c r="F61" s="216"/>
      <c r="G61" s="215">
        <v>3</v>
      </c>
      <c r="H61" s="214">
        <v>10</v>
      </c>
      <c r="I61" s="214">
        <v>30</v>
      </c>
      <c r="J61" s="213">
        <v>0.39583333333333331</v>
      </c>
      <c r="K61" s="213">
        <v>0.52083333333333337</v>
      </c>
      <c r="L61" s="212"/>
      <c r="M61" s="211"/>
      <c r="N61" s="211" t="s">
        <v>142</v>
      </c>
      <c r="O61" s="211" t="s">
        <v>157</v>
      </c>
      <c r="P61" s="211" t="s">
        <v>158</v>
      </c>
      <c r="Q61" s="210" t="s">
        <v>55</v>
      </c>
      <c r="R61" s="209">
        <v>73</v>
      </c>
      <c r="S61" s="208">
        <f>R61*AE1</f>
        <v>91.25</v>
      </c>
      <c r="T61" s="208">
        <v>139</v>
      </c>
      <c r="U61" s="207">
        <f>((T61-S61)/T61)</f>
        <v>0.34352517985611508</v>
      </c>
      <c r="V61" s="207">
        <f>((T61-S61)/S61)</f>
        <v>0.52328767123287667</v>
      </c>
      <c r="W61" s="206" t="s">
        <v>159</v>
      </c>
      <c r="X61" s="224" t="s">
        <v>304</v>
      </c>
      <c r="Y61" s="204" t="s">
        <v>153</v>
      </c>
      <c r="Z61" s="204" t="s">
        <v>197</v>
      </c>
      <c r="AA61" s="203" t="s">
        <v>40</v>
      </c>
      <c r="AB61" s="223" t="s">
        <v>198</v>
      </c>
      <c r="AC61" s="202" t="s">
        <v>199</v>
      </c>
      <c r="AD61" s="202"/>
    </row>
    <row r="62" spans="1:30" s="163" customFormat="1" ht="15" x14ac:dyDescent="0.25">
      <c r="A62" s="248" t="s">
        <v>254</v>
      </c>
      <c r="B62" s="220">
        <v>44687</v>
      </c>
      <c r="C62" s="219"/>
      <c r="D62" s="218" t="s">
        <v>305</v>
      </c>
      <c r="E62" s="217" t="s">
        <v>306</v>
      </c>
      <c r="F62" s="216"/>
      <c r="G62" s="215">
        <v>4</v>
      </c>
      <c r="H62" s="214">
        <v>2</v>
      </c>
      <c r="I62" s="214">
        <v>15</v>
      </c>
      <c r="J62" s="213">
        <v>0.39583333333333331</v>
      </c>
      <c r="K62" s="213">
        <v>0.5625</v>
      </c>
      <c r="L62" s="212"/>
      <c r="M62" s="211"/>
      <c r="N62" s="211" t="s">
        <v>142</v>
      </c>
      <c r="O62" s="211" t="s">
        <v>57</v>
      </c>
      <c r="P62" s="211" t="s">
        <v>151</v>
      </c>
      <c r="Q62" s="210" t="s">
        <v>55</v>
      </c>
      <c r="R62" s="209">
        <v>200</v>
      </c>
      <c r="S62" s="208">
        <f>R62*AE1</f>
        <v>250</v>
      </c>
      <c r="T62" s="208">
        <v>369</v>
      </c>
      <c r="U62" s="207">
        <f>((T62-S62)/T62)</f>
        <v>0.3224932249322493</v>
      </c>
      <c r="V62" s="207">
        <f>((T62-S62)/S62)</f>
        <v>0.47599999999999998</v>
      </c>
      <c r="W62" s="206" t="s">
        <v>159</v>
      </c>
      <c r="X62" s="224" t="s">
        <v>307</v>
      </c>
      <c r="Y62" s="204" t="s">
        <v>153</v>
      </c>
      <c r="Z62" s="204" t="s">
        <v>197</v>
      </c>
      <c r="AA62" s="203" t="s">
        <v>40</v>
      </c>
      <c r="AB62" s="223" t="s">
        <v>198</v>
      </c>
      <c r="AC62" s="202" t="s">
        <v>199</v>
      </c>
      <c r="AD62" s="202"/>
    </row>
    <row r="63" spans="1:30" s="163" customFormat="1" ht="15" x14ac:dyDescent="0.25">
      <c r="A63" s="248" t="s">
        <v>254</v>
      </c>
      <c r="B63" s="220">
        <v>44687</v>
      </c>
      <c r="C63" s="219"/>
      <c r="D63" s="218" t="s">
        <v>308</v>
      </c>
      <c r="E63" s="217" t="s">
        <v>309</v>
      </c>
      <c r="F63" s="216"/>
      <c r="G63" s="215">
        <v>6.5</v>
      </c>
      <c r="H63" s="214">
        <v>10</v>
      </c>
      <c r="I63" s="214">
        <v>30</v>
      </c>
      <c r="J63" s="213">
        <v>0.375</v>
      </c>
      <c r="K63" s="213">
        <v>0.64583333333333337</v>
      </c>
      <c r="L63" s="212"/>
      <c r="M63" s="211"/>
      <c r="N63" s="211" t="s">
        <v>142</v>
      </c>
      <c r="O63" s="211" t="s">
        <v>57</v>
      </c>
      <c r="P63" s="211" t="s">
        <v>151</v>
      </c>
      <c r="Q63" s="210" t="s">
        <v>55</v>
      </c>
      <c r="R63" s="209">
        <v>265</v>
      </c>
      <c r="S63" s="208">
        <f>R63*AE1</f>
        <v>331.25</v>
      </c>
      <c r="T63" s="208">
        <v>479</v>
      </c>
      <c r="U63" s="207">
        <f>((T63-S63)/T63)</f>
        <v>0.30845511482254695</v>
      </c>
      <c r="V63" s="207">
        <f>((T63-S63)/S63)</f>
        <v>0.44603773584905659</v>
      </c>
      <c r="W63" s="206" t="s">
        <v>159</v>
      </c>
      <c r="X63" s="224" t="s">
        <v>310</v>
      </c>
      <c r="Y63" s="204" t="s">
        <v>153</v>
      </c>
      <c r="Z63" s="204" t="s">
        <v>197</v>
      </c>
      <c r="AA63" s="203" t="s">
        <v>40</v>
      </c>
      <c r="AB63" s="223" t="s">
        <v>198</v>
      </c>
      <c r="AC63" s="202" t="s">
        <v>199</v>
      </c>
      <c r="AD63" s="202"/>
    </row>
    <row r="64" spans="1:30" s="163" customFormat="1" ht="15" x14ac:dyDescent="0.25">
      <c r="A64" s="248" t="s">
        <v>254</v>
      </c>
      <c r="B64" s="220">
        <v>44687</v>
      </c>
      <c r="C64" s="219"/>
      <c r="D64" s="218" t="s">
        <v>311</v>
      </c>
      <c r="E64" s="217" t="s">
        <v>312</v>
      </c>
      <c r="F64" s="216"/>
      <c r="G64" s="215">
        <v>3.5</v>
      </c>
      <c r="H64" s="214">
        <v>10</v>
      </c>
      <c r="I64" s="214">
        <v>40</v>
      </c>
      <c r="J64" s="213">
        <v>0.5625</v>
      </c>
      <c r="K64" s="213">
        <v>0.70833333333333337</v>
      </c>
      <c r="L64" s="212"/>
      <c r="M64" s="211"/>
      <c r="N64" s="211" t="s">
        <v>142</v>
      </c>
      <c r="O64" s="211" t="s">
        <v>136</v>
      </c>
      <c r="P64" s="211" t="s">
        <v>151</v>
      </c>
      <c r="Q64" s="210" t="s">
        <v>55</v>
      </c>
      <c r="R64" s="209">
        <v>115</v>
      </c>
      <c r="S64" s="208">
        <f>R64*AE1</f>
        <v>143.75</v>
      </c>
      <c r="T64" s="208">
        <v>209</v>
      </c>
      <c r="U64" s="207">
        <f>((T64-S64)/T64)</f>
        <v>0.31220095693779903</v>
      </c>
      <c r="V64" s="207">
        <f>((T64-S64)/S64)</f>
        <v>0.45391304347826089</v>
      </c>
      <c r="W64" s="206" t="s">
        <v>159</v>
      </c>
      <c r="X64" s="224" t="s">
        <v>313</v>
      </c>
      <c r="Y64" s="204" t="s">
        <v>153</v>
      </c>
      <c r="Z64" s="204" t="s">
        <v>197</v>
      </c>
      <c r="AA64" s="203" t="s">
        <v>40</v>
      </c>
      <c r="AB64" s="223" t="s">
        <v>198</v>
      </c>
      <c r="AC64" s="202" t="s">
        <v>199</v>
      </c>
      <c r="AD64" s="202"/>
    </row>
    <row r="65" spans="1:30" s="163" customFormat="1" ht="17.25" x14ac:dyDescent="0.25">
      <c r="A65" s="248" t="s">
        <v>254</v>
      </c>
      <c r="B65" s="220">
        <v>44688</v>
      </c>
      <c r="C65" s="219">
        <v>44688</v>
      </c>
      <c r="D65" s="218"/>
      <c r="E65" s="222" t="s">
        <v>314</v>
      </c>
      <c r="F65" s="216" t="s">
        <v>80</v>
      </c>
      <c r="G65" s="215"/>
      <c r="H65" s="214"/>
      <c r="I65" s="214"/>
      <c r="J65" s="213"/>
      <c r="K65" s="213"/>
      <c r="L65" s="212" t="s">
        <v>194</v>
      </c>
      <c r="M65" s="211" t="s">
        <v>194</v>
      </c>
      <c r="N65" s="211" t="s">
        <v>142</v>
      </c>
      <c r="O65" s="211"/>
      <c r="P65" s="211"/>
      <c r="Q65" s="210"/>
      <c r="R65" s="209"/>
      <c r="S65" s="208"/>
      <c r="T65" s="208"/>
      <c r="U65" s="207"/>
      <c r="V65" s="207"/>
      <c r="W65" s="206" t="s">
        <v>195</v>
      </c>
      <c r="X65" s="211"/>
      <c r="Y65" s="204"/>
      <c r="Z65" s="204"/>
      <c r="AA65" s="203"/>
      <c r="AB65" s="223"/>
      <c r="AC65" s="202"/>
      <c r="AD65" s="202"/>
    </row>
    <row r="66" spans="1:30" s="163" customFormat="1" ht="17.25" x14ac:dyDescent="0.25">
      <c r="A66" s="248" t="s">
        <v>254</v>
      </c>
      <c r="B66" s="220">
        <v>44689</v>
      </c>
      <c r="C66" s="219">
        <v>44689</v>
      </c>
      <c r="D66" s="218"/>
      <c r="E66" s="222" t="s">
        <v>315</v>
      </c>
      <c r="F66" s="216" t="s">
        <v>39</v>
      </c>
      <c r="G66" s="215"/>
      <c r="H66" s="214"/>
      <c r="I66" s="214"/>
      <c r="J66" s="213"/>
      <c r="K66" s="213"/>
      <c r="L66" s="212">
        <v>0.375</v>
      </c>
      <c r="M66" s="211">
        <v>0.99930555555555556</v>
      </c>
      <c r="N66" s="211" t="s">
        <v>142</v>
      </c>
      <c r="O66" s="211"/>
      <c r="P66" s="211"/>
      <c r="Q66" s="210"/>
      <c r="R66" s="209"/>
      <c r="S66" s="208"/>
      <c r="T66" s="208"/>
      <c r="U66" s="207"/>
      <c r="V66" s="207"/>
      <c r="W66" s="206" t="s">
        <v>48</v>
      </c>
      <c r="X66" s="211"/>
      <c r="Y66" s="204"/>
      <c r="Z66" s="204" t="s">
        <v>61</v>
      </c>
      <c r="AA66" s="203" t="s">
        <v>316</v>
      </c>
      <c r="AB66" s="223" t="s">
        <v>58</v>
      </c>
      <c r="AC66" s="202"/>
      <c r="AD66" s="202"/>
    </row>
    <row r="67" spans="1:30" s="163" customFormat="1" ht="15" x14ac:dyDescent="0.25">
      <c r="A67" s="248" t="s">
        <v>254</v>
      </c>
      <c r="B67" s="220">
        <v>44689</v>
      </c>
      <c r="C67" s="219"/>
      <c r="D67" s="218" t="s">
        <v>317</v>
      </c>
      <c r="E67" s="217" t="s">
        <v>318</v>
      </c>
      <c r="F67" s="216"/>
      <c r="G67" s="215">
        <v>5</v>
      </c>
      <c r="H67" s="214">
        <v>15</v>
      </c>
      <c r="I67" s="214">
        <v>70</v>
      </c>
      <c r="J67" s="213">
        <v>0.35416666666666669</v>
      </c>
      <c r="K67" s="213">
        <v>0.5625</v>
      </c>
      <c r="L67" s="212"/>
      <c r="M67" s="211"/>
      <c r="N67" s="211" t="s">
        <v>142</v>
      </c>
      <c r="O67" s="211" t="s">
        <v>157</v>
      </c>
      <c r="P67" s="211" t="s">
        <v>151</v>
      </c>
      <c r="Q67" s="210" t="s">
        <v>46</v>
      </c>
      <c r="R67" s="209">
        <v>60.1</v>
      </c>
      <c r="S67" s="208">
        <f>R67*AE1</f>
        <v>75.125</v>
      </c>
      <c r="T67" s="208">
        <v>109</v>
      </c>
      <c r="U67" s="207">
        <f t="shared" ref="U67:U72" si="6">((T67-S67)/T67)</f>
        <v>0.31077981651376146</v>
      </c>
      <c r="V67" s="207">
        <f t="shared" ref="V67:V72" si="7">((T67-S67)/S67)</f>
        <v>0.45091514143094841</v>
      </c>
      <c r="W67" s="206" t="s">
        <v>159</v>
      </c>
      <c r="X67" s="224" t="s">
        <v>319</v>
      </c>
      <c r="Y67" s="204" t="s">
        <v>153</v>
      </c>
      <c r="Z67" s="204" t="s">
        <v>61</v>
      </c>
      <c r="AA67" s="203" t="s">
        <v>316</v>
      </c>
      <c r="AB67" s="223" t="s">
        <v>58</v>
      </c>
      <c r="AC67" s="202"/>
      <c r="AD67" s="202"/>
    </row>
    <row r="68" spans="1:30" s="163" customFormat="1" ht="15" x14ac:dyDescent="0.25">
      <c r="A68" s="248" t="s">
        <v>254</v>
      </c>
      <c r="B68" s="220">
        <v>44689</v>
      </c>
      <c r="C68" s="219"/>
      <c r="D68" s="218" t="s">
        <v>320</v>
      </c>
      <c r="E68" s="217" t="s">
        <v>321</v>
      </c>
      <c r="F68" s="216"/>
      <c r="G68" s="250">
        <v>3.75</v>
      </c>
      <c r="H68" s="214">
        <v>10</v>
      </c>
      <c r="I68" s="214">
        <v>34</v>
      </c>
      <c r="J68" s="213">
        <v>0.58333333333333337</v>
      </c>
      <c r="K68" s="213">
        <v>0.73958333333333337</v>
      </c>
      <c r="L68" s="212"/>
      <c r="M68" s="211"/>
      <c r="N68" s="211" t="s">
        <v>142</v>
      </c>
      <c r="O68" s="211" t="s">
        <v>157</v>
      </c>
      <c r="P68" s="211" t="s">
        <v>151</v>
      </c>
      <c r="Q68" s="210" t="s">
        <v>56</v>
      </c>
      <c r="R68" s="209">
        <v>146.5</v>
      </c>
      <c r="S68" s="208">
        <f>R68*AE1</f>
        <v>183.125</v>
      </c>
      <c r="T68" s="208">
        <v>269</v>
      </c>
      <c r="U68" s="207">
        <f t="shared" si="6"/>
        <v>0.31923791821561337</v>
      </c>
      <c r="V68" s="207">
        <f t="shared" si="7"/>
        <v>0.4689419795221843</v>
      </c>
      <c r="W68" s="206" t="s">
        <v>159</v>
      </c>
      <c r="X68" s="224" t="s">
        <v>322</v>
      </c>
      <c r="Y68" s="204" t="s">
        <v>153</v>
      </c>
      <c r="Z68" s="204" t="s">
        <v>61</v>
      </c>
      <c r="AA68" s="203" t="s">
        <v>316</v>
      </c>
      <c r="AB68" s="223" t="s">
        <v>58</v>
      </c>
      <c r="AC68" s="202"/>
      <c r="AD68" s="202"/>
    </row>
    <row r="69" spans="1:30" s="163" customFormat="1" ht="15" x14ac:dyDescent="0.25">
      <c r="A69" s="248" t="s">
        <v>254</v>
      </c>
      <c r="B69" s="220">
        <v>44689</v>
      </c>
      <c r="C69" s="219"/>
      <c r="D69" s="218" t="s">
        <v>323</v>
      </c>
      <c r="E69" s="217" t="s">
        <v>324</v>
      </c>
      <c r="F69" s="216"/>
      <c r="G69" s="215">
        <v>4</v>
      </c>
      <c r="H69" s="214">
        <v>6</v>
      </c>
      <c r="I69" s="214">
        <v>12</v>
      </c>
      <c r="J69" s="213">
        <v>0.375</v>
      </c>
      <c r="K69" s="213">
        <v>0.54166666666666663</v>
      </c>
      <c r="L69" s="212"/>
      <c r="M69" s="211"/>
      <c r="N69" s="211" t="s">
        <v>142</v>
      </c>
      <c r="O69" s="211" t="s">
        <v>136</v>
      </c>
      <c r="P69" s="211" t="s">
        <v>180</v>
      </c>
      <c r="Q69" s="210" t="s">
        <v>134</v>
      </c>
      <c r="R69" s="209">
        <v>91</v>
      </c>
      <c r="S69" s="208">
        <f>R69*AE1</f>
        <v>113.75</v>
      </c>
      <c r="T69" s="208">
        <v>169</v>
      </c>
      <c r="U69" s="207">
        <f t="shared" si="6"/>
        <v>0.32692307692307693</v>
      </c>
      <c r="V69" s="207">
        <f t="shared" si="7"/>
        <v>0.48571428571428571</v>
      </c>
      <c r="W69" s="206" t="s">
        <v>159</v>
      </c>
      <c r="X69" s="224" t="s">
        <v>325</v>
      </c>
      <c r="Y69" s="204" t="s">
        <v>153</v>
      </c>
      <c r="Z69" s="204" t="s">
        <v>61</v>
      </c>
      <c r="AA69" s="203" t="s">
        <v>316</v>
      </c>
      <c r="AB69" s="223" t="s">
        <v>58</v>
      </c>
      <c r="AC69" s="202"/>
      <c r="AD69" s="202"/>
    </row>
    <row r="70" spans="1:30" s="163" customFormat="1" ht="15" x14ac:dyDescent="0.25">
      <c r="A70" s="248" t="s">
        <v>254</v>
      </c>
      <c r="B70" s="220">
        <v>44689</v>
      </c>
      <c r="C70" s="219"/>
      <c r="D70" s="218" t="s">
        <v>326</v>
      </c>
      <c r="E70" s="217" t="s">
        <v>327</v>
      </c>
      <c r="F70" s="216"/>
      <c r="G70" s="215">
        <v>4.5</v>
      </c>
      <c r="H70" s="214">
        <v>10</v>
      </c>
      <c r="I70" s="214">
        <v>35</v>
      </c>
      <c r="J70" s="213">
        <v>0.5625</v>
      </c>
      <c r="K70" s="213">
        <v>0.75</v>
      </c>
      <c r="L70" s="212"/>
      <c r="M70" s="211"/>
      <c r="N70" s="211" t="s">
        <v>142</v>
      </c>
      <c r="O70" s="211" t="s">
        <v>328</v>
      </c>
      <c r="P70" s="211" t="s">
        <v>151</v>
      </c>
      <c r="Q70" s="210" t="s">
        <v>56</v>
      </c>
      <c r="R70" s="209">
        <v>102.2</v>
      </c>
      <c r="S70" s="208">
        <f>R70*AE1</f>
        <v>127.75</v>
      </c>
      <c r="T70" s="208">
        <v>189</v>
      </c>
      <c r="U70" s="207">
        <f t="shared" si="6"/>
        <v>0.32407407407407407</v>
      </c>
      <c r="V70" s="207">
        <f t="shared" si="7"/>
        <v>0.47945205479452052</v>
      </c>
      <c r="W70" s="206" t="s">
        <v>159</v>
      </c>
      <c r="X70" s="224" t="s">
        <v>329</v>
      </c>
      <c r="Y70" s="204" t="s">
        <v>153</v>
      </c>
      <c r="Z70" s="204" t="s">
        <v>61</v>
      </c>
      <c r="AA70" s="203" t="s">
        <v>316</v>
      </c>
      <c r="AB70" s="223" t="s">
        <v>58</v>
      </c>
      <c r="AC70" s="202"/>
      <c r="AD70" s="202"/>
    </row>
    <row r="71" spans="1:30" s="163" customFormat="1" ht="15" x14ac:dyDescent="0.25">
      <c r="A71" s="248" t="s">
        <v>254</v>
      </c>
      <c r="B71" s="220">
        <v>44689</v>
      </c>
      <c r="C71" s="219"/>
      <c r="D71" s="218" t="s">
        <v>330</v>
      </c>
      <c r="E71" s="217" t="s">
        <v>186</v>
      </c>
      <c r="F71" s="216"/>
      <c r="G71" s="215">
        <v>4</v>
      </c>
      <c r="H71" s="214">
        <v>2</v>
      </c>
      <c r="I71" s="214">
        <v>6</v>
      </c>
      <c r="J71" s="213">
        <v>0.375</v>
      </c>
      <c r="K71" s="213">
        <v>0.54166666666666663</v>
      </c>
      <c r="L71" s="212"/>
      <c r="M71" s="211"/>
      <c r="N71" s="211" t="s">
        <v>142</v>
      </c>
      <c r="O71" s="211" t="s">
        <v>157</v>
      </c>
      <c r="P71" s="211" t="s">
        <v>151</v>
      </c>
      <c r="Q71" s="210" t="s">
        <v>187</v>
      </c>
      <c r="R71" s="209">
        <v>720</v>
      </c>
      <c r="S71" s="208">
        <f>R71*AE1</f>
        <v>900</v>
      </c>
      <c r="T71" s="208">
        <v>1399</v>
      </c>
      <c r="U71" s="207">
        <f t="shared" si="6"/>
        <v>0.35668334524660472</v>
      </c>
      <c r="V71" s="207">
        <f t="shared" si="7"/>
        <v>0.55444444444444441</v>
      </c>
      <c r="W71" s="206" t="s">
        <v>188</v>
      </c>
      <c r="X71" s="224" t="s">
        <v>189</v>
      </c>
      <c r="Y71" s="204" t="s">
        <v>153</v>
      </c>
      <c r="Z71" s="204" t="s">
        <v>61</v>
      </c>
      <c r="AA71" s="203" t="s">
        <v>316</v>
      </c>
      <c r="AB71" s="223" t="s">
        <v>58</v>
      </c>
      <c r="AC71" s="202"/>
      <c r="AD71" s="202"/>
    </row>
    <row r="72" spans="1:30" s="163" customFormat="1" ht="15" x14ac:dyDescent="0.25">
      <c r="A72" s="248" t="s">
        <v>254</v>
      </c>
      <c r="B72" s="220">
        <v>44689</v>
      </c>
      <c r="C72" s="219"/>
      <c r="D72" s="218" t="s">
        <v>331</v>
      </c>
      <c r="E72" s="217" t="s">
        <v>191</v>
      </c>
      <c r="F72" s="216"/>
      <c r="G72" s="215">
        <v>8</v>
      </c>
      <c r="H72" s="214">
        <v>2</v>
      </c>
      <c r="I72" s="214">
        <v>6</v>
      </c>
      <c r="J72" s="213">
        <v>0.375</v>
      </c>
      <c r="K72" s="213">
        <v>0.70833333333333337</v>
      </c>
      <c r="L72" s="212"/>
      <c r="M72" s="211"/>
      <c r="N72" s="211" t="s">
        <v>142</v>
      </c>
      <c r="O72" s="211" t="s">
        <v>157</v>
      </c>
      <c r="P72" s="211" t="s">
        <v>151</v>
      </c>
      <c r="Q72" s="210" t="s">
        <v>187</v>
      </c>
      <c r="R72" s="209">
        <v>1155</v>
      </c>
      <c r="S72" s="208">
        <f>R72*AE1</f>
        <v>1443.75</v>
      </c>
      <c r="T72" s="208">
        <v>2299</v>
      </c>
      <c r="U72" s="207">
        <f t="shared" si="6"/>
        <v>0.37200956937799046</v>
      </c>
      <c r="V72" s="207">
        <f t="shared" si="7"/>
        <v>0.59238095238095234</v>
      </c>
      <c r="W72" s="206" t="s">
        <v>188</v>
      </c>
      <c r="X72" s="224" t="s">
        <v>192</v>
      </c>
      <c r="Y72" s="204" t="s">
        <v>153</v>
      </c>
      <c r="Z72" s="204" t="s">
        <v>61</v>
      </c>
      <c r="AA72" s="203" t="s">
        <v>316</v>
      </c>
      <c r="AB72" s="223" t="s">
        <v>58</v>
      </c>
      <c r="AC72" s="202"/>
      <c r="AD72" s="202"/>
    </row>
    <row r="73" spans="1:30" s="163" customFormat="1" ht="17.25" x14ac:dyDescent="0.25">
      <c r="A73" s="248" t="s">
        <v>254</v>
      </c>
      <c r="B73" s="220">
        <v>44690</v>
      </c>
      <c r="C73" s="219">
        <v>44690</v>
      </c>
      <c r="D73" s="218"/>
      <c r="E73" s="222" t="s">
        <v>332</v>
      </c>
      <c r="F73" s="216" t="s">
        <v>39</v>
      </c>
      <c r="G73" s="215"/>
      <c r="H73" s="214"/>
      <c r="I73" s="214"/>
      <c r="J73" s="213"/>
      <c r="K73" s="213"/>
      <c r="L73" s="212">
        <v>0.33333333333333331</v>
      </c>
      <c r="M73" s="211">
        <v>0.99930555555555556</v>
      </c>
      <c r="N73" s="211" t="s">
        <v>142</v>
      </c>
      <c r="O73" s="211"/>
      <c r="P73" s="211"/>
      <c r="Q73" s="210"/>
      <c r="R73" s="209"/>
      <c r="S73" s="208"/>
      <c r="T73" s="208"/>
      <c r="U73" s="207"/>
      <c r="V73" s="207"/>
      <c r="W73" s="206" t="s">
        <v>48</v>
      </c>
      <c r="X73" s="211"/>
      <c r="Y73" s="204"/>
      <c r="Z73" s="204" t="s">
        <v>61</v>
      </c>
      <c r="AA73" s="203" t="s">
        <v>316</v>
      </c>
      <c r="AB73" s="223" t="s">
        <v>58</v>
      </c>
      <c r="AC73" s="202"/>
      <c r="AD73" s="202"/>
    </row>
    <row r="74" spans="1:30" s="163" customFormat="1" ht="15" x14ac:dyDescent="0.25">
      <c r="A74" s="248" t="s">
        <v>254</v>
      </c>
      <c r="B74" s="220">
        <v>44690</v>
      </c>
      <c r="C74" s="219"/>
      <c r="D74" s="218" t="s">
        <v>333</v>
      </c>
      <c r="E74" s="217" t="s">
        <v>334</v>
      </c>
      <c r="F74" s="216"/>
      <c r="G74" s="215">
        <v>2.5</v>
      </c>
      <c r="H74" s="214">
        <v>10</v>
      </c>
      <c r="I74" s="214">
        <v>60</v>
      </c>
      <c r="J74" s="213">
        <v>0.375</v>
      </c>
      <c r="K74" s="213">
        <v>0.97916666666666663</v>
      </c>
      <c r="L74" s="212"/>
      <c r="M74" s="211"/>
      <c r="N74" s="211" t="s">
        <v>142</v>
      </c>
      <c r="O74" s="211" t="s">
        <v>157</v>
      </c>
      <c r="P74" s="211" t="s">
        <v>151</v>
      </c>
      <c r="Q74" s="210" t="s">
        <v>56</v>
      </c>
      <c r="R74" s="209">
        <v>33</v>
      </c>
      <c r="S74" s="208">
        <f>R74*AE1</f>
        <v>41.25</v>
      </c>
      <c r="T74" s="208">
        <v>79</v>
      </c>
      <c r="U74" s="207">
        <f>((T74-S74)/T74)</f>
        <v>0.47784810126582278</v>
      </c>
      <c r="V74" s="207">
        <f>((T74-S74)/S74)</f>
        <v>0.91515151515151516</v>
      </c>
      <c r="W74" s="206" t="s">
        <v>159</v>
      </c>
      <c r="X74" s="224" t="s">
        <v>335</v>
      </c>
      <c r="Y74" s="204" t="s">
        <v>153</v>
      </c>
      <c r="Z74" s="204" t="s">
        <v>61</v>
      </c>
      <c r="AA74" s="203" t="s">
        <v>316</v>
      </c>
      <c r="AB74" s="223" t="s">
        <v>58</v>
      </c>
      <c r="AC74" s="202"/>
      <c r="AD74" s="202"/>
    </row>
    <row r="75" spans="1:30" s="163" customFormat="1" ht="15" x14ac:dyDescent="0.25">
      <c r="A75" s="248" t="s">
        <v>254</v>
      </c>
      <c r="B75" s="220">
        <v>44690</v>
      </c>
      <c r="C75" s="219"/>
      <c r="D75" s="218" t="s">
        <v>336</v>
      </c>
      <c r="E75" s="217" t="s">
        <v>337</v>
      </c>
      <c r="F75" s="216"/>
      <c r="G75" s="215">
        <v>4</v>
      </c>
      <c r="H75" s="214">
        <v>6</v>
      </c>
      <c r="I75" s="214">
        <v>15</v>
      </c>
      <c r="J75" s="213">
        <v>0.85416666666666663</v>
      </c>
      <c r="K75" s="213">
        <v>0.52083333333333337</v>
      </c>
      <c r="L75" s="212"/>
      <c r="M75" s="211"/>
      <c r="N75" s="211" t="s">
        <v>142</v>
      </c>
      <c r="O75" s="211" t="s">
        <v>136</v>
      </c>
      <c r="P75" s="211" t="s">
        <v>180</v>
      </c>
      <c r="Q75" s="210" t="s">
        <v>134</v>
      </c>
      <c r="R75" s="209">
        <v>91.8</v>
      </c>
      <c r="S75" s="208">
        <f>R75*AE1</f>
        <v>114.75</v>
      </c>
      <c r="T75" s="208">
        <v>169</v>
      </c>
      <c r="U75" s="207">
        <f>((T75-S75)/T75)</f>
        <v>0.32100591715976329</v>
      </c>
      <c r="V75" s="207">
        <f>((T75-S75)/S75)</f>
        <v>0.47276688453159044</v>
      </c>
      <c r="W75" s="206" t="s">
        <v>159</v>
      </c>
      <c r="X75" s="224" t="s">
        <v>338</v>
      </c>
      <c r="Y75" s="204" t="s">
        <v>153</v>
      </c>
      <c r="Z75" s="204" t="s">
        <v>61</v>
      </c>
      <c r="AA75" s="203" t="s">
        <v>316</v>
      </c>
      <c r="AB75" s="223" t="s">
        <v>58</v>
      </c>
      <c r="AC75" s="202"/>
      <c r="AD75" s="202"/>
    </row>
    <row r="76" spans="1:30" s="163" customFormat="1" ht="15" x14ac:dyDescent="0.25">
      <c r="A76" s="248" t="s">
        <v>254</v>
      </c>
      <c r="B76" s="220">
        <v>44690</v>
      </c>
      <c r="C76" s="219"/>
      <c r="D76" s="218" t="s">
        <v>339</v>
      </c>
      <c r="E76" s="217" t="s">
        <v>340</v>
      </c>
      <c r="F76" s="216"/>
      <c r="G76" s="215">
        <v>4</v>
      </c>
      <c r="H76" s="214">
        <v>10</v>
      </c>
      <c r="I76" s="214">
        <v>75</v>
      </c>
      <c r="J76" s="213">
        <v>0.58333333333333337</v>
      </c>
      <c r="K76" s="213">
        <v>0.75</v>
      </c>
      <c r="L76" s="212"/>
      <c r="M76" s="211"/>
      <c r="N76" s="211" t="s">
        <v>142</v>
      </c>
      <c r="O76" s="211" t="s">
        <v>157</v>
      </c>
      <c r="P76" s="211" t="s">
        <v>158</v>
      </c>
      <c r="Q76" s="210" t="s">
        <v>56</v>
      </c>
      <c r="R76" s="209">
        <v>90.24</v>
      </c>
      <c r="S76" s="208">
        <f>R76*AE1</f>
        <v>112.8</v>
      </c>
      <c r="T76" s="208">
        <v>169</v>
      </c>
      <c r="U76" s="207">
        <f>((T76-S76)/T76)</f>
        <v>0.3325443786982249</v>
      </c>
      <c r="V76" s="207">
        <f>((T76-S76)/S76)</f>
        <v>0.49822695035460995</v>
      </c>
      <c r="W76" s="206" t="s">
        <v>159</v>
      </c>
      <c r="X76" s="224" t="s">
        <v>341</v>
      </c>
      <c r="Y76" s="204" t="s">
        <v>153</v>
      </c>
      <c r="Z76" s="204" t="s">
        <v>61</v>
      </c>
      <c r="AA76" s="203" t="s">
        <v>316</v>
      </c>
      <c r="AB76" s="223" t="s">
        <v>58</v>
      </c>
      <c r="AC76" s="202"/>
      <c r="AD76" s="202"/>
    </row>
    <row r="77" spans="1:30" s="163" customFormat="1" ht="15" x14ac:dyDescent="0.25">
      <c r="A77" s="248" t="s">
        <v>254</v>
      </c>
      <c r="B77" s="220">
        <v>44690</v>
      </c>
      <c r="C77" s="219"/>
      <c r="D77" s="218" t="s">
        <v>342</v>
      </c>
      <c r="E77" s="217" t="s">
        <v>343</v>
      </c>
      <c r="F77" s="216"/>
      <c r="G77" s="215">
        <v>4</v>
      </c>
      <c r="H77" s="214">
        <v>15</v>
      </c>
      <c r="I77" s="214">
        <v>35</v>
      </c>
      <c r="J77" s="213">
        <v>0.58333333333333337</v>
      </c>
      <c r="K77" s="213">
        <v>0.75</v>
      </c>
      <c r="L77" s="212"/>
      <c r="M77" s="211"/>
      <c r="N77" s="211" t="s">
        <v>142</v>
      </c>
      <c r="O77" s="211" t="s">
        <v>136</v>
      </c>
      <c r="P77" s="211" t="s">
        <v>151</v>
      </c>
      <c r="Q77" s="210" t="s">
        <v>46</v>
      </c>
      <c r="R77" s="209">
        <v>75.3</v>
      </c>
      <c r="S77" s="208">
        <f>R77*AE1</f>
        <v>94.125</v>
      </c>
      <c r="T77" s="208">
        <v>139</v>
      </c>
      <c r="U77" s="207">
        <f>((T77-S77)/T77)</f>
        <v>0.32284172661870503</v>
      </c>
      <c r="V77" s="207">
        <f>((T77-S77)/S77)</f>
        <v>0.47675962815405049</v>
      </c>
      <c r="W77" s="206" t="s">
        <v>159</v>
      </c>
      <c r="X77" s="224" t="s">
        <v>344</v>
      </c>
      <c r="Y77" s="204" t="s">
        <v>153</v>
      </c>
      <c r="Z77" s="204" t="s">
        <v>61</v>
      </c>
      <c r="AA77" s="203" t="s">
        <v>316</v>
      </c>
      <c r="AB77" s="223" t="s">
        <v>58</v>
      </c>
      <c r="AC77" s="202"/>
      <c r="AD77" s="202"/>
    </row>
    <row r="78" spans="1:30" s="163" customFormat="1" ht="17.25" x14ac:dyDescent="0.25">
      <c r="A78" s="248" t="s">
        <v>254</v>
      </c>
      <c r="B78" s="220">
        <v>44691</v>
      </c>
      <c r="C78" s="219">
        <v>44691</v>
      </c>
      <c r="D78" s="218"/>
      <c r="E78" s="222" t="s">
        <v>345</v>
      </c>
      <c r="F78" s="216" t="s">
        <v>33</v>
      </c>
      <c r="G78" s="215"/>
      <c r="H78" s="214"/>
      <c r="I78" s="214"/>
      <c r="J78" s="213"/>
      <c r="K78" s="213"/>
      <c r="L78" s="212">
        <v>0.33333333333333331</v>
      </c>
      <c r="M78" s="211">
        <v>0.97916666666666663</v>
      </c>
      <c r="N78" s="211" t="s">
        <v>142</v>
      </c>
      <c r="O78" s="211"/>
      <c r="P78" s="211"/>
      <c r="Q78" s="210"/>
      <c r="R78" s="209"/>
      <c r="S78" s="208"/>
      <c r="T78" s="208"/>
      <c r="U78" s="207"/>
      <c r="V78" s="207"/>
      <c r="W78" s="206" t="s">
        <v>48</v>
      </c>
      <c r="X78" s="211"/>
      <c r="Y78" s="204"/>
      <c r="Z78" s="204" t="s">
        <v>61</v>
      </c>
      <c r="AA78" s="203" t="s">
        <v>316</v>
      </c>
      <c r="AB78" s="223" t="s">
        <v>58</v>
      </c>
      <c r="AC78" s="202"/>
      <c r="AD78" s="202"/>
    </row>
    <row r="79" spans="1:30" s="163" customFormat="1" ht="15" x14ac:dyDescent="0.25">
      <c r="A79" s="248" t="s">
        <v>254</v>
      </c>
      <c r="B79" s="220">
        <v>44691</v>
      </c>
      <c r="C79" s="219"/>
      <c r="D79" s="218" t="s">
        <v>346</v>
      </c>
      <c r="E79" s="217" t="s">
        <v>347</v>
      </c>
      <c r="F79" s="216"/>
      <c r="G79" s="215">
        <v>4</v>
      </c>
      <c r="H79" s="214">
        <v>10</v>
      </c>
      <c r="I79" s="214">
        <v>60</v>
      </c>
      <c r="J79" s="213">
        <v>0.375</v>
      </c>
      <c r="K79" s="213">
        <v>0.54166666666666663</v>
      </c>
      <c r="L79" s="212"/>
      <c r="M79" s="211"/>
      <c r="N79" s="211" t="s">
        <v>142</v>
      </c>
      <c r="O79" s="211" t="s">
        <v>157</v>
      </c>
      <c r="P79" s="211" t="s">
        <v>151</v>
      </c>
      <c r="Q79" s="210" t="s">
        <v>56</v>
      </c>
      <c r="R79" s="209">
        <v>57.2</v>
      </c>
      <c r="S79" s="208">
        <f>R79*AE1</f>
        <v>71.5</v>
      </c>
      <c r="T79" s="208">
        <v>109</v>
      </c>
      <c r="U79" s="207">
        <f>((T79-S79)/T79)</f>
        <v>0.34403669724770641</v>
      </c>
      <c r="V79" s="207">
        <f>((T79-S79)/S79)</f>
        <v>0.52447552447552448</v>
      </c>
      <c r="W79" s="206" t="s">
        <v>159</v>
      </c>
      <c r="X79" s="224" t="s">
        <v>348</v>
      </c>
      <c r="Y79" s="204" t="s">
        <v>153</v>
      </c>
      <c r="Z79" s="204" t="s">
        <v>61</v>
      </c>
      <c r="AA79" s="203" t="s">
        <v>316</v>
      </c>
      <c r="AB79" s="223" t="s">
        <v>58</v>
      </c>
      <c r="AC79" s="202"/>
      <c r="AD79" s="202"/>
    </row>
    <row r="80" spans="1:30" s="163" customFormat="1" ht="15" x14ac:dyDescent="0.25">
      <c r="A80" s="248" t="s">
        <v>254</v>
      </c>
      <c r="B80" s="220">
        <v>44691</v>
      </c>
      <c r="C80" s="219"/>
      <c r="D80" s="218" t="s">
        <v>349</v>
      </c>
      <c r="E80" s="217" t="s">
        <v>350</v>
      </c>
      <c r="F80" s="216"/>
      <c r="G80" s="215">
        <v>4.5</v>
      </c>
      <c r="H80" s="214">
        <v>10</v>
      </c>
      <c r="I80" s="214">
        <v>35</v>
      </c>
      <c r="J80" s="213">
        <v>0.5625</v>
      </c>
      <c r="K80" s="213">
        <v>0.75</v>
      </c>
      <c r="L80" s="212"/>
      <c r="M80" s="211"/>
      <c r="N80" s="211" t="s">
        <v>142</v>
      </c>
      <c r="O80" s="211" t="s">
        <v>157</v>
      </c>
      <c r="P80" s="211" t="s">
        <v>151</v>
      </c>
      <c r="Q80" s="210" t="s">
        <v>56</v>
      </c>
      <c r="R80" s="209">
        <v>93.9</v>
      </c>
      <c r="S80" s="208">
        <f>R80*AE1</f>
        <v>117.375</v>
      </c>
      <c r="T80" s="208">
        <v>169</v>
      </c>
      <c r="U80" s="207">
        <f>((T80-S80)/T80)</f>
        <v>0.30547337278106507</v>
      </c>
      <c r="V80" s="207">
        <f>((T80-S80)/S80)</f>
        <v>0.43982960596379128</v>
      </c>
      <c r="W80" s="206" t="s">
        <v>159</v>
      </c>
      <c r="X80" s="224" t="s">
        <v>351</v>
      </c>
      <c r="Y80" s="204" t="s">
        <v>153</v>
      </c>
      <c r="Z80" s="204" t="s">
        <v>61</v>
      </c>
      <c r="AA80" s="203" t="s">
        <v>316</v>
      </c>
      <c r="AB80" s="223" t="s">
        <v>58</v>
      </c>
      <c r="AC80" s="202"/>
      <c r="AD80" s="202"/>
    </row>
    <row r="81" spans="1:30" s="163" customFormat="1" ht="15" x14ac:dyDescent="0.25">
      <c r="A81" s="248" t="s">
        <v>254</v>
      </c>
      <c r="B81" s="220">
        <v>44691</v>
      </c>
      <c r="C81" s="219"/>
      <c r="D81" s="218" t="s">
        <v>352</v>
      </c>
      <c r="E81" s="217" t="s">
        <v>353</v>
      </c>
      <c r="F81" s="216"/>
      <c r="G81" s="215">
        <v>8.5</v>
      </c>
      <c r="H81" s="214">
        <v>10</v>
      </c>
      <c r="I81" s="214">
        <v>35</v>
      </c>
      <c r="J81" s="213">
        <v>0.375</v>
      </c>
      <c r="K81" s="213">
        <v>0.72916666666666663</v>
      </c>
      <c r="L81" s="212"/>
      <c r="M81" s="211"/>
      <c r="N81" s="211" t="s">
        <v>142</v>
      </c>
      <c r="O81" s="211" t="s">
        <v>57</v>
      </c>
      <c r="P81" s="211" t="s">
        <v>151</v>
      </c>
      <c r="Q81" s="210" t="s">
        <v>56</v>
      </c>
      <c r="R81" s="209">
        <v>148.80000000000001</v>
      </c>
      <c r="S81" s="208">
        <f>R81*AE1</f>
        <v>186</v>
      </c>
      <c r="T81" s="208">
        <v>269</v>
      </c>
      <c r="U81" s="207">
        <f>((T81-S81)/T81)</f>
        <v>0.30855018587360594</v>
      </c>
      <c r="V81" s="207">
        <f>((T81-S81)/S81)</f>
        <v>0.44623655913978494</v>
      </c>
      <c r="W81" s="206" t="s">
        <v>159</v>
      </c>
      <c r="X81" s="224" t="s">
        <v>354</v>
      </c>
      <c r="Y81" s="204" t="s">
        <v>153</v>
      </c>
      <c r="Z81" s="204" t="s">
        <v>61</v>
      </c>
      <c r="AA81" s="203" t="s">
        <v>316</v>
      </c>
      <c r="AB81" s="223" t="s">
        <v>58</v>
      </c>
      <c r="AC81" s="202"/>
      <c r="AD81" s="202"/>
    </row>
    <row r="82" spans="1:30" s="163" customFormat="1" ht="15" x14ac:dyDescent="0.25">
      <c r="A82" s="248" t="s">
        <v>254</v>
      </c>
      <c r="B82" s="220">
        <v>44691</v>
      </c>
      <c r="C82" s="219"/>
      <c r="D82" s="218" t="s">
        <v>355</v>
      </c>
      <c r="E82" s="217" t="s">
        <v>186</v>
      </c>
      <c r="F82" s="216"/>
      <c r="G82" s="215">
        <v>4</v>
      </c>
      <c r="H82" s="214">
        <v>2</v>
      </c>
      <c r="I82" s="214">
        <v>6</v>
      </c>
      <c r="J82" s="213">
        <v>0.375</v>
      </c>
      <c r="K82" s="213">
        <v>0.54166666666666663</v>
      </c>
      <c r="L82" s="212"/>
      <c r="M82" s="211"/>
      <c r="N82" s="211" t="s">
        <v>142</v>
      </c>
      <c r="O82" s="211" t="s">
        <v>157</v>
      </c>
      <c r="P82" s="211" t="s">
        <v>151</v>
      </c>
      <c r="Q82" s="210" t="s">
        <v>187</v>
      </c>
      <c r="R82" s="209">
        <v>690</v>
      </c>
      <c r="S82" s="208">
        <f>R82*AE1</f>
        <v>862.5</v>
      </c>
      <c r="T82" s="208">
        <v>1399</v>
      </c>
      <c r="U82" s="207">
        <f>((T82-S82)/T82)</f>
        <v>0.38348820586132953</v>
      </c>
      <c r="V82" s="207">
        <f>((T82-S82)/S82)</f>
        <v>0.62202898550724639</v>
      </c>
      <c r="W82" s="206" t="s">
        <v>188</v>
      </c>
      <c r="X82" s="224" t="s">
        <v>189</v>
      </c>
      <c r="Y82" s="204" t="s">
        <v>153</v>
      </c>
      <c r="Z82" s="204" t="s">
        <v>61</v>
      </c>
      <c r="AA82" s="203" t="s">
        <v>316</v>
      </c>
      <c r="AB82" s="223" t="s">
        <v>58</v>
      </c>
      <c r="AC82" s="202"/>
      <c r="AD82" s="202"/>
    </row>
    <row r="83" spans="1:30" s="163" customFormat="1" ht="15" x14ac:dyDescent="0.25">
      <c r="A83" s="248" t="s">
        <v>254</v>
      </c>
      <c r="B83" s="220">
        <v>44691</v>
      </c>
      <c r="C83" s="219"/>
      <c r="D83" s="218" t="s">
        <v>356</v>
      </c>
      <c r="E83" s="217" t="s">
        <v>191</v>
      </c>
      <c r="F83" s="216"/>
      <c r="G83" s="215">
        <v>8</v>
      </c>
      <c r="H83" s="214">
        <v>2</v>
      </c>
      <c r="I83" s="214">
        <v>6</v>
      </c>
      <c r="J83" s="213">
        <v>0.375</v>
      </c>
      <c r="K83" s="213">
        <v>0.70833333333333337</v>
      </c>
      <c r="L83" s="212"/>
      <c r="M83" s="211"/>
      <c r="N83" s="211" t="s">
        <v>142</v>
      </c>
      <c r="O83" s="211" t="s">
        <v>157</v>
      </c>
      <c r="P83" s="211" t="s">
        <v>151</v>
      </c>
      <c r="Q83" s="210" t="s">
        <v>187</v>
      </c>
      <c r="R83" s="209">
        <v>1040</v>
      </c>
      <c r="S83" s="208">
        <f>R83*AE1</f>
        <v>1300</v>
      </c>
      <c r="T83" s="208">
        <v>1999</v>
      </c>
      <c r="U83" s="207">
        <f>((T83-S83)/T83)</f>
        <v>0.34967483741870936</v>
      </c>
      <c r="V83" s="207">
        <f>((T83-S83)/S83)</f>
        <v>0.53769230769230769</v>
      </c>
      <c r="W83" s="206" t="s">
        <v>188</v>
      </c>
      <c r="X83" s="224" t="s">
        <v>192</v>
      </c>
      <c r="Y83" s="204" t="s">
        <v>153</v>
      </c>
      <c r="Z83" s="204" t="s">
        <v>61</v>
      </c>
      <c r="AA83" s="203" t="s">
        <v>316</v>
      </c>
      <c r="AB83" s="223" t="s">
        <v>58</v>
      </c>
      <c r="AC83" s="202"/>
      <c r="AD83" s="202"/>
    </row>
    <row r="84" spans="1:30" s="163" customFormat="1" ht="17.25" x14ac:dyDescent="0.25">
      <c r="A84" s="248" t="s">
        <v>254</v>
      </c>
      <c r="B84" s="220">
        <v>44692</v>
      </c>
      <c r="C84" s="219">
        <v>44692</v>
      </c>
      <c r="D84" s="218"/>
      <c r="E84" s="222" t="s">
        <v>357</v>
      </c>
      <c r="F84" s="216" t="s">
        <v>39</v>
      </c>
      <c r="G84" s="215"/>
      <c r="H84" s="214"/>
      <c r="I84" s="214"/>
      <c r="J84" s="213"/>
      <c r="K84" s="213"/>
      <c r="L84" s="212">
        <v>0.375</v>
      </c>
      <c r="M84" s="211">
        <v>0.99930555555555556</v>
      </c>
      <c r="N84" s="211" t="s">
        <v>142</v>
      </c>
      <c r="O84" s="211"/>
      <c r="P84" s="211"/>
      <c r="Q84" s="210"/>
      <c r="R84" s="209"/>
      <c r="S84" s="208"/>
      <c r="T84" s="208"/>
      <c r="U84" s="207"/>
      <c r="V84" s="207"/>
      <c r="W84" s="206" t="s">
        <v>48</v>
      </c>
      <c r="X84" s="211"/>
      <c r="Y84" s="204"/>
      <c r="Z84" s="204" t="s">
        <v>358</v>
      </c>
      <c r="AA84" s="203" t="s">
        <v>359</v>
      </c>
      <c r="AB84" s="223" t="s">
        <v>360</v>
      </c>
      <c r="AC84" s="202" t="s">
        <v>361</v>
      </c>
      <c r="AD84" s="202"/>
    </row>
    <row r="85" spans="1:30" s="163" customFormat="1" ht="15" x14ac:dyDescent="0.25">
      <c r="A85" s="248" t="s">
        <v>254</v>
      </c>
      <c r="B85" s="220">
        <v>44692</v>
      </c>
      <c r="C85" s="219"/>
      <c r="D85" s="218" t="s">
        <v>362</v>
      </c>
      <c r="E85" s="217" t="s">
        <v>363</v>
      </c>
      <c r="F85" s="216"/>
      <c r="G85" s="215">
        <v>2.5</v>
      </c>
      <c r="H85" s="214">
        <v>10</v>
      </c>
      <c r="I85" s="214">
        <v>200</v>
      </c>
      <c r="J85" s="213">
        <v>0.41666666666666669</v>
      </c>
      <c r="K85" s="213">
        <v>0.52083333333333337</v>
      </c>
      <c r="L85" s="212"/>
      <c r="M85" s="211"/>
      <c r="N85" s="211" t="s">
        <v>142</v>
      </c>
      <c r="O85" s="211" t="s">
        <v>136</v>
      </c>
      <c r="P85" s="211" t="s">
        <v>151</v>
      </c>
      <c r="Q85" s="210" t="s">
        <v>56</v>
      </c>
      <c r="R85" s="209">
        <v>25</v>
      </c>
      <c r="S85" s="208">
        <f>R85*AE1</f>
        <v>31.25</v>
      </c>
      <c r="T85" s="208">
        <v>109</v>
      </c>
      <c r="U85" s="207">
        <f>((T85-S85)/T85)</f>
        <v>0.71330275229357798</v>
      </c>
      <c r="V85" s="207">
        <f>((T85-S85)/S85)</f>
        <v>2.488</v>
      </c>
      <c r="W85" s="206" t="s">
        <v>159</v>
      </c>
      <c r="X85" s="224" t="s">
        <v>364</v>
      </c>
      <c r="Y85" s="204" t="s">
        <v>153</v>
      </c>
      <c r="Z85" s="204" t="s">
        <v>358</v>
      </c>
      <c r="AA85" s="203" t="s">
        <v>359</v>
      </c>
      <c r="AB85" s="223" t="s">
        <v>360</v>
      </c>
      <c r="AC85" s="202" t="s">
        <v>361</v>
      </c>
      <c r="AD85" s="202"/>
    </row>
    <row r="86" spans="1:30" s="163" customFormat="1" ht="15" x14ac:dyDescent="0.25">
      <c r="A86" s="248" t="s">
        <v>254</v>
      </c>
      <c r="B86" s="220">
        <v>44692</v>
      </c>
      <c r="C86" s="219"/>
      <c r="D86" s="218" t="s">
        <v>365</v>
      </c>
      <c r="E86" s="217" t="s">
        <v>366</v>
      </c>
      <c r="F86" s="216"/>
      <c r="G86" s="215">
        <v>8</v>
      </c>
      <c r="H86" s="214">
        <v>10</v>
      </c>
      <c r="I86" s="214">
        <v>40</v>
      </c>
      <c r="J86" s="213">
        <v>0.39583333333333331</v>
      </c>
      <c r="K86" s="213">
        <v>0.72916666666666663</v>
      </c>
      <c r="L86" s="212"/>
      <c r="M86" s="211"/>
      <c r="N86" s="211" t="s">
        <v>142</v>
      </c>
      <c r="O86" s="211" t="s">
        <v>57</v>
      </c>
      <c r="P86" s="211" t="s">
        <v>180</v>
      </c>
      <c r="Q86" s="210" t="s">
        <v>68</v>
      </c>
      <c r="R86" s="209">
        <v>240</v>
      </c>
      <c r="S86" s="208">
        <f>R86*AE1</f>
        <v>300</v>
      </c>
      <c r="T86" s="208">
        <v>429</v>
      </c>
      <c r="U86" s="207">
        <f>((T86-S86)/T86)</f>
        <v>0.30069930069930068</v>
      </c>
      <c r="V86" s="207">
        <f>((T86-S86)/S86)</f>
        <v>0.43</v>
      </c>
      <c r="W86" s="206" t="s">
        <v>159</v>
      </c>
      <c r="X86" s="224" t="s">
        <v>367</v>
      </c>
      <c r="Y86" s="204" t="s">
        <v>153</v>
      </c>
      <c r="Z86" s="204" t="s">
        <v>358</v>
      </c>
      <c r="AA86" s="203" t="s">
        <v>359</v>
      </c>
      <c r="AB86" s="223" t="s">
        <v>360</v>
      </c>
      <c r="AC86" s="202" t="s">
        <v>361</v>
      </c>
      <c r="AD86" s="202"/>
    </row>
    <row r="87" spans="1:30" s="163" customFormat="1" ht="15" x14ac:dyDescent="0.25">
      <c r="A87" s="248" t="s">
        <v>254</v>
      </c>
      <c r="B87" s="220">
        <v>44692</v>
      </c>
      <c r="C87" s="219"/>
      <c r="D87" s="218" t="s">
        <v>368</v>
      </c>
      <c r="E87" s="217" t="s">
        <v>369</v>
      </c>
      <c r="F87" s="216"/>
      <c r="G87" s="215">
        <v>5</v>
      </c>
      <c r="H87" s="214">
        <v>5</v>
      </c>
      <c r="I87" s="214">
        <v>120</v>
      </c>
      <c r="J87" s="213">
        <v>0.5625</v>
      </c>
      <c r="K87" s="213">
        <v>0.77083333333333337</v>
      </c>
      <c r="L87" s="212"/>
      <c r="M87" s="211"/>
      <c r="N87" s="211" t="s">
        <v>142</v>
      </c>
      <c r="O87" s="211" t="s">
        <v>136</v>
      </c>
      <c r="P87" s="211" t="s">
        <v>151</v>
      </c>
      <c r="Q87" s="210" t="s">
        <v>56</v>
      </c>
      <c r="R87" s="209">
        <v>85</v>
      </c>
      <c r="S87" s="208">
        <f>R87*AE1</f>
        <v>106.25</v>
      </c>
      <c r="T87" s="208">
        <v>169</v>
      </c>
      <c r="U87" s="207">
        <f>((T87-S87)/T87)</f>
        <v>0.371301775147929</v>
      </c>
      <c r="V87" s="207">
        <f>((T87-S87)/S87)</f>
        <v>0.59058823529411764</v>
      </c>
      <c r="W87" s="206" t="s">
        <v>159</v>
      </c>
      <c r="X87" s="224" t="s">
        <v>370</v>
      </c>
      <c r="Y87" s="204" t="s">
        <v>153</v>
      </c>
      <c r="Z87" s="204" t="s">
        <v>358</v>
      </c>
      <c r="AA87" s="203" t="s">
        <v>359</v>
      </c>
      <c r="AB87" s="223" t="s">
        <v>360</v>
      </c>
      <c r="AC87" s="202" t="s">
        <v>361</v>
      </c>
      <c r="AD87" s="202"/>
    </row>
    <row r="88" spans="1:30" s="163" customFormat="1" ht="15" x14ac:dyDescent="0.25">
      <c r="A88" s="248" t="s">
        <v>254</v>
      </c>
      <c r="B88" s="220">
        <v>44692</v>
      </c>
      <c r="C88" s="219"/>
      <c r="D88" s="218" t="s">
        <v>371</v>
      </c>
      <c r="E88" s="217" t="s">
        <v>372</v>
      </c>
      <c r="F88" s="216"/>
      <c r="G88" s="215">
        <v>4</v>
      </c>
      <c r="H88" s="214">
        <v>5</v>
      </c>
      <c r="I88" s="214">
        <v>100</v>
      </c>
      <c r="J88" s="213">
        <v>0.57291666666666663</v>
      </c>
      <c r="K88" s="213">
        <v>0.73958333333333337</v>
      </c>
      <c r="L88" s="212"/>
      <c r="M88" s="211"/>
      <c r="N88" s="211" t="s">
        <v>142</v>
      </c>
      <c r="O88" s="211" t="s">
        <v>136</v>
      </c>
      <c r="P88" s="211" t="s">
        <v>180</v>
      </c>
      <c r="Q88" s="210" t="s">
        <v>56</v>
      </c>
      <c r="R88" s="209">
        <v>63</v>
      </c>
      <c r="S88" s="208">
        <f>R88*AE1</f>
        <v>78.75</v>
      </c>
      <c r="T88" s="208">
        <v>119</v>
      </c>
      <c r="U88" s="207">
        <f>((T88-S88)/T88)</f>
        <v>0.33823529411764708</v>
      </c>
      <c r="V88" s="207">
        <f>((T88-S88)/S88)</f>
        <v>0.51111111111111107</v>
      </c>
      <c r="W88" s="206" t="s">
        <v>159</v>
      </c>
      <c r="X88" s="224" t="s">
        <v>373</v>
      </c>
      <c r="Y88" s="204" t="s">
        <v>153</v>
      </c>
      <c r="Z88" s="204" t="s">
        <v>358</v>
      </c>
      <c r="AA88" s="203" t="s">
        <v>359</v>
      </c>
      <c r="AB88" s="223" t="s">
        <v>360</v>
      </c>
      <c r="AC88" s="202" t="s">
        <v>361</v>
      </c>
      <c r="AD88" s="202"/>
    </row>
    <row r="89" spans="1:30" s="163" customFormat="1" ht="17.25" x14ac:dyDescent="0.25">
      <c r="A89" s="248" t="s">
        <v>254</v>
      </c>
      <c r="B89" s="220">
        <v>44693</v>
      </c>
      <c r="C89" s="219">
        <v>44693</v>
      </c>
      <c r="D89" s="218"/>
      <c r="E89" s="222" t="s">
        <v>374</v>
      </c>
      <c r="F89" s="216" t="s">
        <v>33</v>
      </c>
      <c r="G89" s="215"/>
      <c r="H89" s="214"/>
      <c r="I89" s="214"/>
      <c r="J89" s="213"/>
      <c r="K89" s="213"/>
      <c r="L89" s="212">
        <v>0.29166666666666669</v>
      </c>
      <c r="M89" s="211">
        <v>0.99930555555555556</v>
      </c>
      <c r="N89" s="211" t="s">
        <v>142</v>
      </c>
      <c r="O89" s="211"/>
      <c r="P89" s="211"/>
      <c r="Q89" s="210"/>
      <c r="R89" s="209"/>
      <c r="S89" s="208"/>
      <c r="T89" s="208"/>
      <c r="U89" s="207"/>
      <c r="V89" s="207"/>
      <c r="W89" s="206" t="s">
        <v>48</v>
      </c>
      <c r="X89" s="211"/>
      <c r="Y89" s="204"/>
      <c r="Z89" s="204" t="s">
        <v>358</v>
      </c>
      <c r="AA89" s="203" t="s">
        <v>375</v>
      </c>
      <c r="AB89" s="223" t="s">
        <v>376</v>
      </c>
      <c r="AC89" s="202" t="s">
        <v>63</v>
      </c>
      <c r="AD89" s="202"/>
    </row>
    <row r="90" spans="1:30" s="163" customFormat="1" ht="15" x14ac:dyDescent="0.25">
      <c r="A90" s="248" t="s">
        <v>254</v>
      </c>
      <c r="B90" s="220">
        <v>44693</v>
      </c>
      <c r="C90" s="219"/>
      <c r="D90" s="218" t="s">
        <v>377</v>
      </c>
      <c r="E90" s="217" t="s">
        <v>378</v>
      </c>
      <c r="F90" s="216"/>
      <c r="G90" s="215">
        <v>3</v>
      </c>
      <c r="H90" s="214">
        <v>10</v>
      </c>
      <c r="I90" s="214">
        <v>200</v>
      </c>
      <c r="J90" s="213">
        <v>0.39583333333333331</v>
      </c>
      <c r="K90" s="213">
        <v>0.52083333333333337</v>
      </c>
      <c r="L90" s="212"/>
      <c r="M90" s="211"/>
      <c r="N90" s="211" t="s">
        <v>142</v>
      </c>
      <c r="O90" s="211" t="s">
        <v>157</v>
      </c>
      <c r="P90" s="211" t="s">
        <v>158</v>
      </c>
      <c r="Q90" s="210" t="s">
        <v>68</v>
      </c>
      <c r="R90" s="209">
        <v>78</v>
      </c>
      <c r="S90" s="208">
        <f>R90*AE1</f>
        <v>97.5</v>
      </c>
      <c r="T90" s="208">
        <v>139</v>
      </c>
      <c r="U90" s="207">
        <f t="shared" ref="U90:U95" si="8">((T90-S90)/T90)</f>
        <v>0.29856115107913667</v>
      </c>
      <c r="V90" s="207">
        <f t="shared" ref="V90:V95" si="9">((T90-S90)/S90)</f>
        <v>0.42564102564102563</v>
      </c>
      <c r="W90" s="206" t="s">
        <v>159</v>
      </c>
      <c r="X90" s="224" t="s">
        <v>379</v>
      </c>
      <c r="Y90" s="204" t="s">
        <v>153</v>
      </c>
      <c r="Z90" s="204" t="s">
        <v>358</v>
      </c>
      <c r="AA90" s="203" t="s">
        <v>375</v>
      </c>
      <c r="AB90" s="223" t="s">
        <v>376</v>
      </c>
      <c r="AC90" s="202" t="s">
        <v>63</v>
      </c>
      <c r="AD90" s="202"/>
    </row>
    <row r="91" spans="1:30" s="163" customFormat="1" ht="15" x14ac:dyDescent="0.25">
      <c r="A91" s="248" t="s">
        <v>254</v>
      </c>
      <c r="B91" s="220">
        <v>44693</v>
      </c>
      <c r="C91" s="219"/>
      <c r="D91" s="218" t="s">
        <v>380</v>
      </c>
      <c r="E91" s="217" t="s">
        <v>381</v>
      </c>
      <c r="F91" s="216"/>
      <c r="G91" s="215">
        <v>4</v>
      </c>
      <c r="H91" s="214">
        <v>2</v>
      </c>
      <c r="I91" s="214">
        <v>96</v>
      </c>
      <c r="J91" s="213">
        <v>0.55208333333333337</v>
      </c>
      <c r="K91" s="213">
        <v>0.73958333333333337</v>
      </c>
      <c r="L91" s="212"/>
      <c r="M91" s="211"/>
      <c r="N91" s="211" t="s">
        <v>142</v>
      </c>
      <c r="O91" s="211" t="s">
        <v>136</v>
      </c>
      <c r="P91" s="211" t="s">
        <v>158</v>
      </c>
      <c r="Q91" s="210" t="s">
        <v>68</v>
      </c>
      <c r="R91" s="209">
        <v>122</v>
      </c>
      <c r="S91" s="208">
        <f>R91*AE1</f>
        <v>152.5</v>
      </c>
      <c r="T91" s="208">
        <v>219</v>
      </c>
      <c r="U91" s="207">
        <f t="shared" si="8"/>
        <v>0.30365296803652969</v>
      </c>
      <c r="V91" s="207">
        <f t="shared" si="9"/>
        <v>0.43606557377049182</v>
      </c>
      <c r="W91" s="206" t="s">
        <v>159</v>
      </c>
      <c r="X91" s="224" t="s">
        <v>382</v>
      </c>
      <c r="Y91" s="204" t="s">
        <v>153</v>
      </c>
      <c r="Z91" s="204" t="s">
        <v>358</v>
      </c>
      <c r="AA91" s="203" t="s">
        <v>375</v>
      </c>
      <c r="AB91" s="223" t="s">
        <v>376</v>
      </c>
      <c r="AC91" s="202" t="s">
        <v>63</v>
      </c>
      <c r="AD91" s="202"/>
    </row>
    <row r="92" spans="1:30" s="163" customFormat="1" ht="15" x14ac:dyDescent="0.25">
      <c r="A92" s="248" t="s">
        <v>254</v>
      </c>
      <c r="B92" s="220">
        <v>44693</v>
      </c>
      <c r="C92" s="219"/>
      <c r="D92" s="218" t="s">
        <v>383</v>
      </c>
      <c r="E92" s="217" t="s">
        <v>384</v>
      </c>
      <c r="F92" s="216"/>
      <c r="G92" s="215">
        <v>5</v>
      </c>
      <c r="H92" s="214">
        <v>2</v>
      </c>
      <c r="I92" s="214">
        <v>20</v>
      </c>
      <c r="J92" s="213">
        <v>0.35416666666666669</v>
      </c>
      <c r="K92" s="213">
        <v>0.5625</v>
      </c>
      <c r="L92" s="212"/>
      <c r="M92" s="211"/>
      <c r="N92" s="211" t="s">
        <v>142</v>
      </c>
      <c r="O92" s="211" t="s">
        <v>136</v>
      </c>
      <c r="P92" s="211" t="s">
        <v>151</v>
      </c>
      <c r="Q92" s="210" t="s">
        <v>68</v>
      </c>
      <c r="R92" s="209">
        <v>143</v>
      </c>
      <c r="S92" s="208">
        <f>R92*AE1</f>
        <v>178.75</v>
      </c>
      <c r="T92" s="208">
        <v>269</v>
      </c>
      <c r="U92" s="207">
        <f t="shared" si="8"/>
        <v>0.33550185873605948</v>
      </c>
      <c r="V92" s="207">
        <f t="shared" si="9"/>
        <v>0.50489510489510492</v>
      </c>
      <c r="W92" s="206" t="s">
        <v>159</v>
      </c>
      <c r="X92" s="224" t="s">
        <v>385</v>
      </c>
      <c r="Y92" s="204" t="s">
        <v>153</v>
      </c>
      <c r="Z92" s="204" t="s">
        <v>358</v>
      </c>
      <c r="AA92" s="203" t="s">
        <v>375</v>
      </c>
      <c r="AB92" s="223" t="s">
        <v>376</v>
      </c>
      <c r="AC92" s="202" t="s">
        <v>63</v>
      </c>
      <c r="AD92" s="202"/>
    </row>
    <row r="93" spans="1:30" s="163" customFormat="1" ht="15" x14ac:dyDescent="0.25">
      <c r="A93" s="248" t="s">
        <v>254</v>
      </c>
      <c r="B93" s="220">
        <v>44693</v>
      </c>
      <c r="C93" s="219"/>
      <c r="D93" s="218" t="s">
        <v>386</v>
      </c>
      <c r="E93" s="217" t="s">
        <v>387</v>
      </c>
      <c r="F93" s="216"/>
      <c r="G93" s="215">
        <v>8.5</v>
      </c>
      <c r="H93" s="214">
        <v>4</v>
      </c>
      <c r="I93" s="214">
        <v>20</v>
      </c>
      <c r="J93" s="213">
        <v>0.375</v>
      </c>
      <c r="K93" s="213">
        <v>0.72916666666666663</v>
      </c>
      <c r="L93" s="212"/>
      <c r="M93" s="211"/>
      <c r="N93" s="211" t="s">
        <v>142</v>
      </c>
      <c r="O93" s="211" t="s">
        <v>136</v>
      </c>
      <c r="P93" s="211" t="s">
        <v>158</v>
      </c>
      <c r="Q93" s="210" t="s">
        <v>68</v>
      </c>
      <c r="R93" s="209">
        <v>145</v>
      </c>
      <c r="S93" s="208">
        <f>R93*AE1</f>
        <v>181.25</v>
      </c>
      <c r="T93" s="208">
        <v>259</v>
      </c>
      <c r="U93" s="207">
        <f t="shared" si="8"/>
        <v>0.3001930501930502</v>
      </c>
      <c r="V93" s="207">
        <f t="shared" si="9"/>
        <v>0.42896551724137932</v>
      </c>
      <c r="W93" s="206" t="s">
        <v>159</v>
      </c>
      <c r="X93" s="224" t="s">
        <v>388</v>
      </c>
      <c r="Y93" s="204" t="s">
        <v>153</v>
      </c>
      <c r="Z93" s="204" t="s">
        <v>358</v>
      </c>
      <c r="AA93" s="203" t="s">
        <v>375</v>
      </c>
      <c r="AB93" s="223" t="s">
        <v>376</v>
      </c>
      <c r="AC93" s="202" t="s">
        <v>63</v>
      </c>
      <c r="AD93" s="202"/>
    </row>
    <row r="94" spans="1:30" s="163" customFormat="1" ht="15" x14ac:dyDescent="0.25">
      <c r="A94" s="248" t="s">
        <v>254</v>
      </c>
      <c r="B94" s="220">
        <v>44693</v>
      </c>
      <c r="C94" s="219"/>
      <c r="D94" s="218" t="s">
        <v>389</v>
      </c>
      <c r="E94" s="217" t="s">
        <v>186</v>
      </c>
      <c r="F94" s="216"/>
      <c r="G94" s="215">
        <v>4</v>
      </c>
      <c r="H94" s="214">
        <v>2</v>
      </c>
      <c r="I94" s="214">
        <v>6</v>
      </c>
      <c r="J94" s="213">
        <v>0.375</v>
      </c>
      <c r="K94" s="213">
        <v>0.54166666666666663</v>
      </c>
      <c r="L94" s="212"/>
      <c r="M94" s="211"/>
      <c r="N94" s="211" t="s">
        <v>142</v>
      </c>
      <c r="O94" s="211" t="s">
        <v>157</v>
      </c>
      <c r="P94" s="211" t="s">
        <v>151</v>
      </c>
      <c r="Q94" s="210" t="s">
        <v>187</v>
      </c>
      <c r="R94" s="209">
        <v>490</v>
      </c>
      <c r="S94" s="208">
        <f>R94*AE1</f>
        <v>612.5</v>
      </c>
      <c r="T94" s="208">
        <v>999</v>
      </c>
      <c r="U94" s="207">
        <f t="shared" si="8"/>
        <v>0.38688688688688688</v>
      </c>
      <c r="V94" s="207">
        <f t="shared" si="9"/>
        <v>0.63102040816326532</v>
      </c>
      <c r="W94" s="206" t="s">
        <v>188</v>
      </c>
      <c r="X94" s="224" t="s">
        <v>189</v>
      </c>
      <c r="Y94" s="204" t="s">
        <v>153</v>
      </c>
      <c r="Z94" s="204" t="s">
        <v>358</v>
      </c>
      <c r="AA94" s="203" t="s">
        <v>375</v>
      </c>
      <c r="AB94" s="223" t="s">
        <v>376</v>
      </c>
      <c r="AC94" s="202" t="s">
        <v>63</v>
      </c>
      <c r="AD94" s="202"/>
    </row>
    <row r="95" spans="1:30" s="163" customFormat="1" ht="15" x14ac:dyDescent="0.25">
      <c r="A95" s="248" t="s">
        <v>254</v>
      </c>
      <c r="B95" s="220">
        <v>44693</v>
      </c>
      <c r="C95" s="219"/>
      <c r="D95" s="218" t="s">
        <v>390</v>
      </c>
      <c r="E95" s="217" t="s">
        <v>191</v>
      </c>
      <c r="F95" s="216"/>
      <c r="G95" s="215">
        <v>8</v>
      </c>
      <c r="H95" s="214">
        <v>2</v>
      </c>
      <c r="I95" s="214">
        <v>6</v>
      </c>
      <c r="J95" s="213">
        <v>0.375</v>
      </c>
      <c r="K95" s="213">
        <v>0.70833333333333337</v>
      </c>
      <c r="L95" s="212"/>
      <c r="M95" s="211"/>
      <c r="N95" s="211" t="s">
        <v>142</v>
      </c>
      <c r="O95" s="211" t="s">
        <v>157</v>
      </c>
      <c r="P95" s="211" t="s">
        <v>151</v>
      </c>
      <c r="Q95" s="210" t="s">
        <v>187</v>
      </c>
      <c r="R95" s="209">
        <v>780</v>
      </c>
      <c r="S95" s="208">
        <f>R95*AE1</f>
        <v>975</v>
      </c>
      <c r="T95" s="208">
        <v>1599</v>
      </c>
      <c r="U95" s="207">
        <f t="shared" si="8"/>
        <v>0.3902439024390244</v>
      </c>
      <c r="V95" s="207">
        <f t="shared" si="9"/>
        <v>0.64</v>
      </c>
      <c r="W95" s="206" t="s">
        <v>188</v>
      </c>
      <c r="X95" s="224" t="s">
        <v>192</v>
      </c>
      <c r="Y95" s="204" t="s">
        <v>153</v>
      </c>
      <c r="Z95" s="204" t="s">
        <v>358</v>
      </c>
      <c r="AA95" s="203" t="s">
        <v>375</v>
      </c>
      <c r="AB95" s="223" t="s">
        <v>376</v>
      </c>
      <c r="AC95" s="202" t="s">
        <v>63</v>
      </c>
      <c r="AD95" s="202"/>
    </row>
    <row r="96" spans="1:30" s="163" customFormat="1" ht="17.25" x14ac:dyDescent="0.25">
      <c r="A96" s="248" t="s">
        <v>254</v>
      </c>
      <c r="B96" s="220">
        <v>44694</v>
      </c>
      <c r="C96" s="219">
        <v>44694</v>
      </c>
      <c r="D96" s="218"/>
      <c r="E96" s="222" t="s">
        <v>391</v>
      </c>
      <c r="F96" s="216" t="s">
        <v>80</v>
      </c>
      <c r="G96" s="215"/>
      <c r="H96" s="214"/>
      <c r="I96" s="214"/>
      <c r="J96" s="213"/>
      <c r="K96" s="213"/>
      <c r="L96" s="212" t="s">
        <v>194</v>
      </c>
      <c r="M96" s="211" t="s">
        <v>194</v>
      </c>
      <c r="N96" s="211" t="s">
        <v>142</v>
      </c>
      <c r="O96" s="211"/>
      <c r="P96" s="211"/>
      <c r="Q96" s="210"/>
      <c r="R96" s="209"/>
      <c r="S96" s="208"/>
      <c r="T96" s="208"/>
      <c r="U96" s="207"/>
      <c r="V96" s="207"/>
      <c r="W96" s="206" t="s">
        <v>195</v>
      </c>
      <c r="X96" s="211"/>
      <c r="Y96" s="204"/>
      <c r="Z96" s="204"/>
      <c r="AA96" s="203"/>
      <c r="AB96" s="223"/>
      <c r="AC96" s="202"/>
      <c r="AD96" s="202"/>
    </row>
    <row r="97" spans="1:30" s="163" customFormat="1" ht="17.25" x14ac:dyDescent="0.25">
      <c r="A97" s="248" t="s">
        <v>254</v>
      </c>
      <c r="B97" s="220">
        <v>44695</v>
      </c>
      <c r="C97" s="219">
        <v>44695</v>
      </c>
      <c r="D97" s="218"/>
      <c r="E97" s="222" t="s">
        <v>392</v>
      </c>
      <c r="F97" s="216" t="s">
        <v>33</v>
      </c>
      <c r="G97" s="215"/>
      <c r="H97" s="214"/>
      <c r="I97" s="214"/>
      <c r="J97" s="213"/>
      <c r="K97" s="213"/>
      <c r="L97" s="212">
        <v>0.29166666666666669</v>
      </c>
      <c r="M97" s="211">
        <v>0.83333333333333337</v>
      </c>
      <c r="N97" s="211" t="s">
        <v>142</v>
      </c>
      <c r="O97" s="211"/>
      <c r="P97" s="211"/>
      <c r="Q97" s="210"/>
      <c r="R97" s="209"/>
      <c r="S97" s="208"/>
      <c r="T97" s="208"/>
      <c r="U97" s="207"/>
      <c r="V97" s="207"/>
      <c r="W97" s="206" t="s">
        <v>48</v>
      </c>
      <c r="X97" s="211"/>
      <c r="Y97" s="204"/>
      <c r="Z97" s="204" t="s">
        <v>358</v>
      </c>
      <c r="AA97" s="203" t="s">
        <v>359</v>
      </c>
      <c r="AB97" s="223" t="s">
        <v>360</v>
      </c>
      <c r="AC97" s="202" t="s">
        <v>361</v>
      </c>
      <c r="AD97" s="202"/>
    </row>
    <row r="98" spans="1:30" s="163" customFormat="1" ht="15" x14ac:dyDescent="0.25">
      <c r="A98" s="248" t="s">
        <v>254</v>
      </c>
      <c r="B98" s="220">
        <v>44695</v>
      </c>
      <c r="C98" s="219"/>
      <c r="D98" s="218" t="s">
        <v>393</v>
      </c>
      <c r="E98" s="217" t="s">
        <v>394</v>
      </c>
      <c r="F98" s="216"/>
      <c r="G98" s="215">
        <v>120</v>
      </c>
      <c r="H98" s="214">
        <v>2</v>
      </c>
      <c r="I98" s="214">
        <v>10</v>
      </c>
      <c r="J98" s="213">
        <v>0.375</v>
      </c>
      <c r="K98" s="213">
        <v>0.5</v>
      </c>
      <c r="L98" s="212"/>
      <c r="M98" s="211"/>
      <c r="N98" s="211" t="s">
        <v>142</v>
      </c>
      <c r="O98" s="211" t="s">
        <v>150</v>
      </c>
      <c r="P98" s="211" t="s">
        <v>151</v>
      </c>
      <c r="Q98" s="210" t="s">
        <v>395</v>
      </c>
      <c r="R98" s="209">
        <v>2720</v>
      </c>
      <c r="S98" s="208">
        <f>R98*AE1</f>
        <v>3400</v>
      </c>
      <c r="T98" s="208">
        <v>4299</v>
      </c>
      <c r="U98" s="207">
        <f>((T98-S98)/T98)</f>
        <v>0.20911839962782042</v>
      </c>
      <c r="V98" s="207">
        <f>((T98-S98)/S98)</f>
        <v>0.26441176470588235</v>
      </c>
      <c r="W98" s="206" t="s">
        <v>252</v>
      </c>
      <c r="X98" s="224" t="s">
        <v>396</v>
      </c>
      <c r="Y98" s="204" t="s">
        <v>153</v>
      </c>
      <c r="Z98" s="204" t="s">
        <v>358</v>
      </c>
      <c r="AA98" s="203" t="s">
        <v>359</v>
      </c>
      <c r="AB98" s="223" t="s">
        <v>360</v>
      </c>
      <c r="AC98" s="202" t="s">
        <v>361</v>
      </c>
      <c r="AD98" s="202"/>
    </row>
    <row r="99" spans="1:30" s="163" customFormat="1" ht="15" x14ac:dyDescent="0.25">
      <c r="A99" s="248" t="s">
        <v>254</v>
      </c>
      <c r="B99" s="220">
        <v>44695</v>
      </c>
      <c r="C99" s="219"/>
      <c r="D99" s="218" t="s">
        <v>397</v>
      </c>
      <c r="E99" s="217" t="s">
        <v>398</v>
      </c>
      <c r="F99" s="216"/>
      <c r="G99" s="215">
        <v>96</v>
      </c>
      <c r="H99" s="214">
        <v>2</v>
      </c>
      <c r="I99" s="214">
        <v>10</v>
      </c>
      <c r="J99" s="213">
        <v>0.375</v>
      </c>
      <c r="K99" s="213">
        <v>0.5</v>
      </c>
      <c r="L99" s="212"/>
      <c r="M99" s="211"/>
      <c r="N99" s="211" t="s">
        <v>142</v>
      </c>
      <c r="O99" s="211" t="s">
        <v>150</v>
      </c>
      <c r="P99" s="211" t="s">
        <v>151</v>
      </c>
      <c r="Q99" s="210" t="s">
        <v>395</v>
      </c>
      <c r="R99" s="209">
        <v>2350</v>
      </c>
      <c r="S99" s="208">
        <f>R99*AE1</f>
        <v>2937.5</v>
      </c>
      <c r="T99" s="208">
        <v>3699</v>
      </c>
      <c r="U99" s="207">
        <f>((T99-S99)/T99)</f>
        <v>0.20586645039199783</v>
      </c>
      <c r="V99" s="207">
        <f>((T99-S99)/S99)</f>
        <v>0.25923404255319149</v>
      </c>
      <c r="W99" s="206" t="s">
        <v>252</v>
      </c>
      <c r="X99" s="224" t="s">
        <v>399</v>
      </c>
      <c r="Y99" s="204" t="s">
        <v>153</v>
      </c>
      <c r="Z99" s="204" t="s">
        <v>358</v>
      </c>
      <c r="AA99" s="203" t="s">
        <v>359</v>
      </c>
      <c r="AB99" s="223" t="s">
        <v>360</v>
      </c>
      <c r="AC99" s="202" t="s">
        <v>361</v>
      </c>
      <c r="AD99" s="253"/>
    </row>
    <row r="100" spans="1:30" s="163" customFormat="1" ht="25.5" x14ac:dyDescent="0.25">
      <c r="A100" s="248" t="s">
        <v>254</v>
      </c>
      <c r="B100" s="220">
        <v>44695</v>
      </c>
      <c r="C100" s="219"/>
      <c r="D100" s="218" t="s">
        <v>400</v>
      </c>
      <c r="E100" s="217" t="s">
        <v>401</v>
      </c>
      <c r="F100" s="216"/>
      <c r="G100" s="215">
        <v>9</v>
      </c>
      <c r="H100" s="214">
        <v>5</v>
      </c>
      <c r="I100" s="214">
        <v>30</v>
      </c>
      <c r="J100" s="213">
        <v>0.35416666666666669</v>
      </c>
      <c r="K100" s="213">
        <v>0.72916666666666663</v>
      </c>
      <c r="L100" s="212"/>
      <c r="M100" s="211"/>
      <c r="N100" s="211" t="s">
        <v>142</v>
      </c>
      <c r="O100" s="211" t="s">
        <v>57</v>
      </c>
      <c r="P100" s="211" t="s">
        <v>151</v>
      </c>
      <c r="Q100" s="210" t="s">
        <v>402</v>
      </c>
      <c r="R100" s="209">
        <v>367.5</v>
      </c>
      <c r="S100" s="208">
        <f>R100*AE1</f>
        <v>459.375</v>
      </c>
      <c r="T100" s="208">
        <v>659</v>
      </c>
      <c r="U100" s="207">
        <f>((T100-S100)/T100)</f>
        <v>0.30292109256449168</v>
      </c>
      <c r="V100" s="207">
        <f>((T100-S100)/S100)</f>
        <v>0.43455782312925167</v>
      </c>
      <c r="W100" s="206" t="s">
        <v>403</v>
      </c>
      <c r="X100" s="224" t="s">
        <v>404</v>
      </c>
      <c r="Y100" s="204" t="s">
        <v>153</v>
      </c>
      <c r="Z100" s="204" t="s">
        <v>358</v>
      </c>
      <c r="AA100" s="203" t="s">
        <v>359</v>
      </c>
      <c r="AB100" s="223" t="s">
        <v>360</v>
      </c>
      <c r="AC100" s="202" t="s">
        <v>361</v>
      </c>
      <c r="AD100" s="253"/>
    </row>
    <row r="101" spans="1:30" s="163" customFormat="1" ht="15" x14ac:dyDescent="0.25">
      <c r="A101" s="248" t="s">
        <v>254</v>
      </c>
      <c r="B101" s="220">
        <v>44695</v>
      </c>
      <c r="C101" s="219"/>
      <c r="D101" s="218" t="s">
        <v>405</v>
      </c>
      <c r="E101" s="217" t="s">
        <v>186</v>
      </c>
      <c r="F101" s="216"/>
      <c r="G101" s="215">
        <v>4</v>
      </c>
      <c r="H101" s="214">
        <v>2</v>
      </c>
      <c r="I101" s="214">
        <v>6</v>
      </c>
      <c r="J101" s="213">
        <v>0.375</v>
      </c>
      <c r="K101" s="213">
        <v>0.54166666666666663</v>
      </c>
      <c r="L101" s="212"/>
      <c r="M101" s="211"/>
      <c r="N101" s="211" t="s">
        <v>142</v>
      </c>
      <c r="O101" s="211" t="s">
        <v>157</v>
      </c>
      <c r="P101" s="211" t="s">
        <v>151</v>
      </c>
      <c r="Q101" s="210" t="s">
        <v>187</v>
      </c>
      <c r="R101" s="209">
        <v>720</v>
      </c>
      <c r="S101" s="208">
        <f>R101*AE1</f>
        <v>900</v>
      </c>
      <c r="T101" s="208">
        <v>1399</v>
      </c>
      <c r="U101" s="207">
        <f>((T101-S101)/T101)</f>
        <v>0.35668334524660472</v>
      </c>
      <c r="V101" s="207">
        <f>((T101-S101)/S101)</f>
        <v>0.55444444444444441</v>
      </c>
      <c r="W101" s="206" t="s">
        <v>188</v>
      </c>
      <c r="X101" s="224" t="s">
        <v>189</v>
      </c>
      <c r="Y101" s="204" t="s">
        <v>153</v>
      </c>
      <c r="Z101" s="204" t="s">
        <v>358</v>
      </c>
      <c r="AA101" s="203" t="s">
        <v>359</v>
      </c>
      <c r="AB101" s="223" t="s">
        <v>360</v>
      </c>
      <c r="AC101" s="252" t="s">
        <v>361</v>
      </c>
      <c r="AD101" s="251"/>
    </row>
    <row r="102" spans="1:30" s="163" customFormat="1" ht="15" x14ac:dyDescent="0.25">
      <c r="A102" s="248" t="s">
        <v>254</v>
      </c>
      <c r="B102" s="220">
        <v>44695</v>
      </c>
      <c r="C102" s="219"/>
      <c r="D102" s="218" t="s">
        <v>406</v>
      </c>
      <c r="E102" s="217" t="s">
        <v>191</v>
      </c>
      <c r="F102" s="216"/>
      <c r="G102" s="215">
        <v>8</v>
      </c>
      <c r="H102" s="214">
        <v>2</v>
      </c>
      <c r="I102" s="214">
        <v>6</v>
      </c>
      <c r="J102" s="213">
        <v>0.375</v>
      </c>
      <c r="K102" s="213">
        <v>0.70833333333333337</v>
      </c>
      <c r="L102" s="212"/>
      <c r="M102" s="211"/>
      <c r="N102" s="211" t="s">
        <v>142</v>
      </c>
      <c r="O102" s="211" t="s">
        <v>157</v>
      </c>
      <c r="P102" s="211" t="s">
        <v>151</v>
      </c>
      <c r="Q102" s="210" t="s">
        <v>187</v>
      </c>
      <c r="R102" s="209">
        <v>920</v>
      </c>
      <c r="S102" s="208">
        <f>R102*AE1</f>
        <v>1150</v>
      </c>
      <c r="T102" s="208">
        <v>1799</v>
      </c>
      <c r="U102" s="207">
        <f>((T102-S102)/T102)</f>
        <v>0.36075597554196775</v>
      </c>
      <c r="V102" s="207">
        <f>((T102-S102)/S102)</f>
        <v>0.56434782608695655</v>
      </c>
      <c r="W102" s="206" t="s">
        <v>188</v>
      </c>
      <c r="X102" s="224" t="s">
        <v>192</v>
      </c>
      <c r="Y102" s="204" t="s">
        <v>153</v>
      </c>
      <c r="Z102" s="204" t="s">
        <v>358</v>
      </c>
      <c r="AA102" s="203" t="s">
        <v>359</v>
      </c>
      <c r="AB102" s="223" t="s">
        <v>360</v>
      </c>
      <c r="AC102" s="252" t="s">
        <v>361</v>
      </c>
      <c r="AD102" s="251"/>
    </row>
    <row r="103" spans="1:30" s="163" customFormat="1" ht="18.75" x14ac:dyDescent="0.25">
      <c r="A103" s="164" t="s">
        <v>407</v>
      </c>
      <c r="B103" s="165">
        <v>44695</v>
      </c>
      <c r="C103" s="166">
        <v>44695</v>
      </c>
      <c r="D103" s="167"/>
      <c r="E103" s="168" t="s">
        <v>408</v>
      </c>
      <c r="F103" s="169"/>
      <c r="G103" s="170"/>
      <c r="H103" s="170"/>
      <c r="I103" s="170"/>
      <c r="J103" s="171"/>
      <c r="K103" s="171"/>
      <c r="L103" s="172"/>
      <c r="M103" s="173"/>
      <c r="N103" s="173"/>
      <c r="O103" s="173"/>
      <c r="P103" s="173"/>
      <c r="Q103" s="174"/>
      <c r="R103" s="175"/>
      <c r="S103" s="176"/>
      <c r="T103" s="176"/>
      <c r="U103" s="177"/>
      <c r="V103" s="177"/>
      <c r="W103" s="164" t="s">
        <v>28</v>
      </c>
      <c r="X103" s="164"/>
      <c r="Y103" s="226"/>
      <c r="Z103" s="178"/>
      <c r="AA103" s="178"/>
      <c r="AB103" s="178"/>
      <c r="AC103" s="179"/>
      <c r="AD103" s="179"/>
    </row>
    <row r="104" spans="1:30" s="163" customFormat="1" ht="17.25" x14ac:dyDescent="0.25">
      <c r="A104" s="248" t="s">
        <v>407</v>
      </c>
      <c r="B104" s="220">
        <v>44695</v>
      </c>
      <c r="C104" s="219">
        <v>44695</v>
      </c>
      <c r="D104" s="218"/>
      <c r="E104" s="222" t="s">
        <v>392</v>
      </c>
      <c r="F104" s="216" t="s">
        <v>33</v>
      </c>
      <c r="G104" s="215"/>
      <c r="H104" s="214"/>
      <c r="I104" s="214"/>
      <c r="J104" s="213"/>
      <c r="K104" s="213"/>
      <c r="L104" s="212">
        <v>0.29166666666666669</v>
      </c>
      <c r="M104" s="211">
        <v>0.83333333333333337</v>
      </c>
      <c r="N104" s="211" t="s">
        <v>142</v>
      </c>
      <c r="O104" s="211"/>
      <c r="P104" s="211"/>
      <c r="Q104" s="210"/>
      <c r="R104" s="209"/>
      <c r="S104" s="208"/>
      <c r="T104" s="208"/>
      <c r="U104" s="207"/>
      <c r="V104" s="207"/>
      <c r="W104" s="206" t="s">
        <v>48</v>
      </c>
      <c r="X104" s="206"/>
      <c r="Y104" s="204"/>
      <c r="Z104" s="204" t="s">
        <v>358</v>
      </c>
      <c r="AA104" s="203" t="s">
        <v>359</v>
      </c>
      <c r="AB104" s="223" t="s">
        <v>360</v>
      </c>
      <c r="AC104" s="202" t="s">
        <v>361</v>
      </c>
      <c r="AD104" s="202"/>
    </row>
    <row r="105" spans="1:30" s="163" customFormat="1" ht="15" x14ac:dyDescent="0.25">
      <c r="A105" s="248" t="s">
        <v>407</v>
      </c>
      <c r="B105" s="220">
        <v>44691</v>
      </c>
      <c r="C105" s="219"/>
      <c r="D105" s="218" t="s">
        <v>409</v>
      </c>
      <c r="E105" s="217" t="s">
        <v>394</v>
      </c>
      <c r="F105" s="216"/>
      <c r="G105" s="215">
        <v>120</v>
      </c>
      <c r="H105" s="214">
        <v>2</v>
      </c>
      <c r="I105" s="214">
        <v>10</v>
      </c>
      <c r="J105" s="213">
        <v>0.375</v>
      </c>
      <c r="K105" s="213">
        <v>0.625</v>
      </c>
      <c r="L105" s="212"/>
      <c r="M105" s="211"/>
      <c r="N105" s="211" t="s">
        <v>142</v>
      </c>
      <c r="O105" s="211" t="s">
        <v>150</v>
      </c>
      <c r="P105" s="211" t="s">
        <v>151</v>
      </c>
      <c r="Q105" s="210" t="s">
        <v>395</v>
      </c>
      <c r="R105" s="209">
        <v>2720</v>
      </c>
      <c r="S105" s="208">
        <f>R105*AE1</f>
        <v>3400</v>
      </c>
      <c r="T105" s="208">
        <v>4299</v>
      </c>
      <c r="U105" s="207">
        <f>((T105-S105)/T105)</f>
        <v>0.20911839962782042</v>
      </c>
      <c r="V105" s="207">
        <f>((T105-S105)/S105)</f>
        <v>0.26441176470588235</v>
      </c>
      <c r="W105" s="206" t="s">
        <v>34</v>
      </c>
      <c r="X105" s="224" t="s">
        <v>396</v>
      </c>
      <c r="Y105" s="204" t="s">
        <v>153</v>
      </c>
      <c r="Z105" s="204" t="s">
        <v>358</v>
      </c>
      <c r="AA105" s="203" t="s">
        <v>359</v>
      </c>
      <c r="AB105" s="223" t="s">
        <v>360</v>
      </c>
      <c r="AC105" s="202" t="s">
        <v>361</v>
      </c>
      <c r="AD105" s="202"/>
    </row>
    <row r="106" spans="1:30" s="163" customFormat="1" ht="15" x14ac:dyDescent="0.25">
      <c r="A106" s="248" t="s">
        <v>407</v>
      </c>
      <c r="B106" s="220">
        <v>44692</v>
      </c>
      <c r="C106" s="219"/>
      <c r="D106" s="218" t="s">
        <v>410</v>
      </c>
      <c r="E106" s="217" t="s">
        <v>398</v>
      </c>
      <c r="F106" s="216"/>
      <c r="G106" s="215">
        <v>96</v>
      </c>
      <c r="H106" s="214">
        <v>2</v>
      </c>
      <c r="I106" s="214">
        <v>10</v>
      </c>
      <c r="J106" s="213">
        <v>0.375</v>
      </c>
      <c r="K106" s="213">
        <v>0.625</v>
      </c>
      <c r="L106" s="212"/>
      <c r="M106" s="211"/>
      <c r="N106" s="211" t="s">
        <v>142</v>
      </c>
      <c r="O106" s="211" t="s">
        <v>150</v>
      </c>
      <c r="P106" s="211" t="s">
        <v>151</v>
      </c>
      <c r="Q106" s="210" t="s">
        <v>395</v>
      </c>
      <c r="R106" s="209">
        <v>2350</v>
      </c>
      <c r="S106" s="208">
        <f>R106*AE1</f>
        <v>2937.5</v>
      </c>
      <c r="T106" s="208">
        <v>3699</v>
      </c>
      <c r="U106" s="207">
        <f>((T106-S106)/T106)</f>
        <v>0.20586645039199783</v>
      </c>
      <c r="V106" s="207">
        <f>((T106-S106)/S106)</f>
        <v>0.25923404255319149</v>
      </c>
      <c r="W106" s="206" t="s">
        <v>34</v>
      </c>
      <c r="X106" s="224" t="s">
        <v>399</v>
      </c>
      <c r="Y106" s="204" t="s">
        <v>153</v>
      </c>
      <c r="Z106" s="204" t="s">
        <v>358</v>
      </c>
      <c r="AA106" s="203" t="s">
        <v>359</v>
      </c>
      <c r="AB106" s="223" t="s">
        <v>360</v>
      </c>
      <c r="AC106" s="202" t="s">
        <v>361</v>
      </c>
      <c r="AD106" s="202"/>
    </row>
    <row r="107" spans="1:30" s="163" customFormat="1" ht="17.25" x14ac:dyDescent="0.25">
      <c r="A107" s="248" t="s">
        <v>407</v>
      </c>
      <c r="B107" s="220">
        <v>44696</v>
      </c>
      <c r="C107" s="219"/>
      <c r="D107" s="218"/>
      <c r="E107" s="222" t="s">
        <v>411</v>
      </c>
      <c r="F107" s="216" t="s">
        <v>80</v>
      </c>
      <c r="G107" s="215"/>
      <c r="H107" s="214"/>
      <c r="I107" s="214"/>
      <c r="J107" s="213"/>
      <c r="K107" s="213"/>
      <c r="L107" s="212"/>
      <c r="M107" s="211"/>
      <c r="N107" s="211" t="s">
        <v>142</v>
      </c>
      <c r="O107" s="211"/>
      <c r="P107" s="211"/>
      <c r="Q107" s="210"/>
      <c r="R107" s="209"/>
      <c r="S107" s="208"/>
      <c r="T107" s="208"/>
      <c r="U107" s="207"/>
      <c r="V107" s="207"/>
      <c r="W107" s="206" t="s">
        <v>195</v>
      </c>
      <c r="X107" s="211"/>
      <c r="Y107" s="204"/>
      <c r="Z107" s="204"/>
      <c r="AA107" s="203"/>
      <c r="AB107" s="223"/>
      <c r="AC107" s="202"/>
      <c r="AD107" s="202"/>
    </row>
    <row r="108" spans="1:30" s="163" customFormat="1" ht="17.25" x14ac:dyDescent="0.25">
      <c r="A108" s="248" t="s">
        <v>407</v>
      </c>
      <c r="B108" s="220">
        <v>44697</v>
      </c>
      <c r="C108" s="219">
        <v>44697</v>
      </c>
      <c r="D108" s="218"/>
      <c r="E108" s="222" t="s">
        <v>64</v>
      </c>
      <c r="F108" s="216" t="s">
        <v>39</v>
      </c>
      <c r="G108" s="215"/>
      <c r="H108" s="214"/>
      <c r="I108" s="214"/>
      <c r="J108" s="213"/>
      <c r="K108" s="213"/>
      <c r="L108" s="212">
        <v>0.29166666666666669</v>
      </c>
      <c r="M108" s="211">
        <v>0.25</v>
      </c>
      <c r="N108" s="211" t="s">
        <v>142</v>
      </c>
      <c r="O108" s="211"/>
      <c r="P108" s="211"/>
      <c r="Q108" s="210"/>
      <c r="R108" s="209"/>
      <c r="S108" s="208"/>
      <c r="T108" s="208"/>
      <c r="U108" s="207"/>
      <c r="V108" s="207"/>
      <c r="W108" s="206" t="s">
        <v>48</v>
      </c>
      <c r="X108" s="211"/>
      <c r="Y108" s="204" t="s">
        <v>29</v>
      </c>
      <c r="Z108" s="204" t="s">
        <v>358</v>
      </c>
      <c r="AA108" s="203" t="s">
        <v>359</v>
      </c>
      <c r="AB108" s="223" t="s">
        <v>360</v>
      </c>
      <c r="AC108" s="202" t="s">
        <v>361</v>
      </c>
      <c r="AD108" s="202"/>
    </row>
    <row r="109" spans="1:30" s="163" customFormat="1" ht="15" x14ac:dyDescent="0.25">
      <c r="A109" s="248" t="s">
        <v>407</v>
      </c>
      <c r="B109" s="220">
        <v>44697</v>
      </c>
      <c r="C109" s="219"/>
      <c r="D109" s="218" t="s">
        <v>412</v>
      </c>
      <c r="E109" s="217" t="s">
        <v>413</v>
      </c>
      <c r="F109" s="216"/>
      <c r="G109" s="215">
        <v>3.5</v>
      </c>
      <c r="H109" s="214">
        <v>2</v>
      </c>
      <c r="I109" s="214">
        <v>24</v>
      </c>
      <c r="J109" s="213">
        <v>0.375</v>
      </c>
      <c r="K109" s="213">
        <v>0.52083333333333337</v>
      </c>
      <c r="L109" s="212"/>
      <c r="M109" s="211"/>
      <c r="N109" s="211" t="s">
        <v>142</v>
      </c>
      <c r="O109" s="211" t="s">
        <v>157</v>
      </c>
      <c r="P109" s="211" t="s">
        <v>151</v>
      </c>
      <c r="Q109" s="210" t="s">
        <v>68</v>
      </c>
      <c r="R109" s="209">
        <v>55</v>
      </c>
      <c r="S109" s="208">
        <f>R109*AE1</f>
        <v>68.75</v>
      </c>
      <c r="T109" s="208">
        <v>99</v>
      </c>
      <c r="U109" s="207">
        <f>((T109-S109)/T109)</f>
        <v>0.30555555555555558</v>
      </c>
      <c r="V109" s="207">
        <f>((T109-S109)/S109)</f>
        <v>0.44</v>
      </c>
      <c r="W109" s="206" t="s">
        <v>159</v>
      </c>
      <c r="X109" s="224" t="s">
        <v>414</v>
      </c>
      <c r="Y109" s="204" t="s">
        <v>153</v>
      </c>
      <c r="Z109" s="204" t="s">
        <v>358</v>
      </c>
      <c r="AA109" s="203" t="s">
        <v>359</v>
      </c>
      <c r="AB109" s="223" t="s">
        <v>360</v>
      </c>
      <c r="AC109" s="202" t="s">
        <v>361</v>
      </c>
      <c r="AD109" s="202"/>
    </row>
    <row r="110" spans="1:30" s="163" customFormat="1" ht="15" x14ac:dyDescent="0.25">
      <c r="A110" s="248" t="s">
        <v>407</v>
      </c>
      <c r="B110" s="220">
        <v>44697</v>
      </c>
      <c r="C110" s="219"/>
      <c r="D110" s="218" t="s">
        <v>415</v>
      </c>
      <c r="E110" s="217" t="s">
        <v>416</v>
      </c>
      <c r="F110" s="216"/>
      <c r="G110" s="215">
        <v>4.5</v>
      </c>
      <c r="H110" s="214">
        <v>6</v>
      </c>
      <c r="I110" s="214">
        <v>20</v>
      </c>
      <c r="J110" s="213">
        <v>0.375</v>
      </c>
      <c r="K110" s="213">
        <v>0.5625</v>
      </c>
      <c r="L110" s="212"/>
      <c r="M110" s="211"/>
      <c r="N110" s="211" t="s">
        <v>142</v>
      </c>
      <c r="O110" s="211" t="s">
        <v>136</v>
      </c>
      <c r="P110" s="211" t="s">
        <v>151</v>
      </c>
      <c r="Q110" s="210" t="s">
        <v>55</v>
      </c>
      <c r="R110" s="209">
        <v>122</v>
      </c>
      <c r="S110" s="208">
        <f>R110*AE1</f>
        <v>152.5</v>
      </c>
      <c r="T110" s="208">
        <v>219</v>
      </c>
      <c r="U110" s="207">
        <f>((T110-S110)/T110)</f>
        <v>0.30365296803652969</v>
      </c>
      <c r="V110" s="207">
        <f>((T110-S110)/S110)</f>
        <v>0.43606557377049182</v>
      </c>
      <c r="W110" s="206" t="s">
        <v>159</v>
      </c>
      <c r="X110" s="224" t="s">
        <v>417</v>
      </c>
      <c r="Y110" s="204" t="s">
        <v>153</v>
      </c>
      <c r="Z110" s="204" t="s">
        <v>358</v>
      </c>
      <c r="AA110" s="203" t="s">
        <v>359</v>
      </c>
      <c r="AB110" s="223" t="s">
        <v>360</v>
      </c>
      <c r="AC110" s="202" t="s">
        <v>361</v>
      </c>
      <c r="AD110" s="202"/>
    </row>
    <row r="111" spans="1:30" s="163" customFormat="1" ht="15" x14ac:dyDescent="0.25">
      <c r="A111" s="248" t="s">
        <v>407</v>
      </c>
      <c r="B111" s="220">
        <v>44697</v>
      </c>
      <c r="C111" s="219"/>
      <c r="D111" s="218" t="s">
        <v>418</v>
      </c>
      <c r="E111" s="217" t="s">
        <v>419</v>
      </c>
      <c r="F111" s="216"/>
      <c r="G111" s="215">
        <v>2</v>
      </c>
      <c r="H111" s="214">
        <v>2</v>
      </c>
      <c r="I111" s="214">
        <v>8</v>
      </c>
      <c r="J111" s="213">
        <v>0.77083333333333337</v>
      </c>
      <c r="K111" s="213">
        <v>0.85416666666666663</v>
      </c>
      <c r="L111" s="212"/>
      <c r="M111" s="211"/>
      <c r="N111" s="211" t="s">
        <v>142</v>
      </c>
      <c r="O111" s="211" t="s">
        <v>136</v>
      </c>
      <c r="P111" s="211" t="s">
        <v>158</v>
      </c>
      <c r="Q111" s="210" t="s">
        <v>251</v>
      </c>
      <c r="R111" s="209">
        <v>500</v>
      </c>
      <c r="S111" s="208">
        <f>R111*AE1</f>
        <v>625</v>
      </c>
      <c r="T111" s="208">
        <v>899</v>
      </c>
      <c r="U111" s="207">
        <f>((T111-S111)/T111)</f>
        <v>0.30478309232480533</v>
      </c>
      <c r="V111" s="207">
        <f>((T111-S111)/S111)</f>
        <v>0.43840000000000001</v>
      </c>
      <c r="W111" s="206" t="s">
        <v>159</v>
      </c>
      <c r="X111" s="224" t="s">
        <v>420</v>
      </c>
      <c r="Y111" s="204" t="s">
        <v>153</v>
      </c>
      <c r="Z111" s="204" t="s">
        <v>358</v>
      </c>
      <c r="AA111" s="203" t="s">
        <v>359</v>
      </c>
      <c r="AB111" s="223" t="s">
        <v>360</v>
      </c>
      <c r="AC111" s="202" t="s">
        <v>361</v>
      </c>
      <c r="AD111" s="202"/>
    </row>
    <row r="112" spans="1:30" s="163" customFormat="1" ht="17.25" x14ac:dyDescent="0.25">
      <c r="A112" s="248" t="s">
        <v>407</v>
      </c>
      <c r="B112" s="220">
        <v>44698</v>
      </c>
      <c r="C112" s="219">
        <v>44698</v>
      </c>
      <c r="D112" s="218"/>
      <c r="E112" s="222" t="s">
        <v>421</v>
      </c>
      <c r="F112" s="216" t="s">
        <v>39</v>
      </c>
      <c r="G112" s="215"/>
      <c r="H112" s="214"/>
      <c r="I112" s="214"/>
      <c r="J112" s="213"/>
      <c r="K112" s="213"/>
      <c r="L112" s="212">
        <v>0.375</v>
      </c>
      <c r="M112" s="211">
        <v>0.25</v>
      </c>
      <c r="N112" s="211" t="s">
        <v>142</v>
      </c>
      <c r="O112" s="211"/>
      <c r="P112" s="211"/>
      <c r="Q112" s="210"/>
      <c r="R112" s="209"/>
      <c r="S112" s="208"/>
      <c r="T112" s="208"/>
      <c r="U112" s="207"/>
      <c r="V112" s="207"/>
      <c r="W112" s="206" t="s">
        <v>48</v>
      </c>
      <c r="X112" s="211"/>
      <c r="Y112" s="204" t="s">
        <v>29</v>
      </c>
      <c r="Z112" s="204" t="s">
        <v>358</v>
      </c>
      <c r="AA112" s="203" t="s">
        <v>359</v>
      </c>
      <c r="AB112" s="223" t="s">
        <v>360</v>
      </c>
      <c r="AC112" s="202" t="s">
        <v>361</v>
      </c>
      <c r="AD112" s="202"/>
    </row>
    <row r="113" spans="1:30" s="163" customFormat="1" ht="15" x14ac:dyDescent="0.25">
      <c r="A113" s="248" t="s">
        <v>407</v>
      </c>
      <c r="B113" s="220">
        <v>44698</v>
      </c>
      <c r="C113" s="219"/>
      <c r="D113" s="218" t="s">
        <v>422</v>
      </c>
      <c r="E113" s="217" t="s">
        <v>423</v>
      </c>
      <c r="F113" s="216"/>
      <c r="G113" s="215">
        <v>3</v>
      </c>
      <c r="H113" s="214">
        <v>10</v>
      </c>
      <c r="I113" s="214">
        <v>30</v>
      </c>
      <c r="J113" s="213">
        <v>0.39583333333333331</v>
      </c>
      <c r="K113" s="213">
        <v>0.52083333333333337</v>
      </c>
      <c r="L113" s="212"/>
      <c r="M113" s="211"/>
      <c r="N113" s="211" t="s">
        <v>142</v>
      </c>
      <c r="O113" s="211" t="s">
        <v>157</v>
      </c>
      <c r="P113" s="211" t="s">
        <v>151</v>
      </c>
      <c r="Q113" s="210" t="s">
        <v>56</v>
      </c>
      <c r="R113" s="209">
        <v>26</v>
      </c>
      <c r="S113" s="208">
        <f>R113*AE1</f>
        <v>32.5</v>
      </c>
      <c r="T113" s="208">
        <v>109</v>
      </c>
      <c r="U113" s="207">
        <f>((T113-S113)/T113)</f>
        <v>0.70183486238532111</v>
      </c>
      <c r="V113" s="207">
        <f>((T113-S113)/S113)</f>
        <v>2.3538461538461539</v>
      </c>
      <c r="W113" s="206" t="s">
        <v>159</v>
      </c>
      <c r="X113" s="224" t="s">
        <v>424</v>
      </c>
      <c r="Y113" s="204" t="s">
        <v>153</v>
      </c>
      <c r="Z113" s="204" t="s">
        <v>358</v>
      </c>
      <c r="AA113" s="203" t="s">
        <v>359</v>
      </c>
      <c r="AB113" s="223" t="s">
        <v>360</v>
      </c>
      <c r="AC113" s="202" t="s">
        <v>361</v>
      </c>
      <c r="AD113" s="202"/>
    </row>
    <row r="114" spans="1:30" s="163" customFormat="1" ht="15" x14ac:dyDescent="0.25">
      <c r="A114" s="248" t="s">
        <v>407</v>
      </c>
      <c r="B114" s="220">
        <v>44698</v>
      </c>
      <c r="C114" s="219"/>
      <c r="D114" s="218" t="s">
        <v>425</v>
      </c>
      <c r="E114" s="217" t="s">
        <v>426</v>
      </c>
      <c r="F114" s="216"/>
      <c r="G114" s="215">
        <v>8</v>
      </c>
      <c r="H114" s="214">
        <v>2</v>
      </c>
      <c r="I114" s="214">
        <v>30</v>
      </c>
      <c r="J114" s="213">
        <v>0.38541666666666669</v>
      </c>
      <c r="K114" s="213">
        <v>0.71875</v>
      </c>
      <c r="L114" s="212"/>
      <c r="M114" s="211"/>
      <c r="N114" s="211" t="s">
        <v>142</v>
      </c>
      <c r="O114" s="211" t="s">
        <v>57</v>
      </c>
      <c r="P114" s="211" t="s">
        <v>151</v>
      </c>
      <c r="Q114" s="210" t="s">
        <v>68</v>
      </c>
      <c r="R114" s="209">
        <v>215</v>
      </c>
      <c r="S114" s="208">
        <f>R114*AE1</f>
        <v>268.75</v>
      </c>
      <c r="T114" s="208">
        <v>389</v>
      </c>
      <c r="U114" s="207">
        <f>((T114-S114)/T114)</f>
        <v>0.30912596401028275</v>
      </c>
      <c r="V114" s="207">
        <f>((T114-S114)/S114)</f>
        <v>0.4474418604651163</v>
      </c>
      <c r="W114" s="206" t="s">
        <v>159</v>
      </c>
      <c r="X114" s="224" t="s">
        <v>427</v>
      </c>
      <c r="Y114" s="204" t="s">
        <v>153</v>
      </c>
      <c r="Z114" s="204" t="s">
        <v>358</v>
      </c>
      <c r="AA114" s="203" t="s">
        <v>359</v>
      </c>
      <c r="AB114" s="223" t="s">
        <v>360</v>
      </c>
      <c r="AC114" s="202" t="s">
        <v>361</v>
      </c>
      <c r="AD114" s="202"/>
    </row>
    <row r="115" spans="1:30" s="163" customFormat="1" ht="15" x14ac:dyDescent="0.25">
      <c r="A115" s="248" t="s">
        <v>407</v>
      </c>
      <c r="B115" s="220">
        <v>44698</v>
      </c>
      <c r="C115" s="219"/>
      <c r="D115" s="218" t="s">
        <v>428</v>
      </c>
      <c r="E115" s="217" t="s">
        <v>429</v>
      </c>
      <c r="F115" s="216"/>
      <c r="G115" s="250">
        <v>3.25</v>
      </c>
      <c r="H115" s="214">
        <v>2</v>
      </c>
      <c r="I115" s="214">
        <v>15</v>
      </c>
      <c r="J115" s="213">
        <v>0.39583333333333331</v>
      </c>
      <c r="K115" s="213">
        <v>0.53125</v>
      </c>
      <c r="L115" s="212"/>
      <c r="M115" s="211"/>
      <c r="N115" s="211" t="s">
        <v>142</v>
      </c>
      <c r="O115" s="211" t="s">
        <v>157</v>
      </c>
      <c r="P115" s="211" t="s">
        <v>180</v>
      </c>
      <c r="Q115" s="210" t="s">
        <v>68</v>
      </c>
      <c r="R115" s="209">
        <v>100</v>
      </c>
      <c r="S115" s="208">
        <f>R115*AE1</f>
        <v>125</v>
      </c>
      <c r="T115" s="208">
        <v>199</v>
      </c>
      <c r="U115" s="207">
        <f>((T115-S115)/T115)</f>
        <v>0.37185929648241206</v>
      </c>
      <c r="V115" s="207">
        <f>((T115-S115)/S115)</f>
        <v>0.59199999999999997</v>
      </c>
      <c r="W115" s="206" t="s">
        <v>159</v>
      </c>
      <c r="X115" s="224" t="s">
        <v>430</v>
      </c>
      <c r="Y115" s="204" t="s">
        <v>153</v>
      </c>
      <c r="Z115" s="204" t="s">
        <v>358</v>
      </c>
      <c r="AA115" s="203" t="s">
        <v>359</v>
      </c>
      <c r="AB115" s="223" t="s">
        <v>360</v>
      </c>
      <c r="AC115" s="202" t="s">
        <v>361</v>
      </c>
      <c r="AD115" s="202"/>
    </row>
    <row r="116" spans="1:30" s="163" customFormat="1" ht="17.25" x14ac:dyDescent="0.25">
      <c r="A116" s="248" t="s">
        <v>407</v>
      </c>
      <c r="B116" s="220">
        <v>44699</v>
      </c>
      <c r="C116" s="219">
        <v>44699</v>
      </c>
      <c r="D116" s="218"/>
      <c r="E116" s="222" t="s">
        <v>431</v>
      </c>
      <c r="F116" s="216" t="s">
        <v>39</v>
      </c>
      <c r="G116" s="215"/>
      <c r="H116" s="214"/>
      <c r="I116" s="214"/>
      <c r="J116" s="213"/>
      <c r="K116" s="213"/>
      <c r="L116" s="212">
        <v>0.375</v>
      </c>
      <c r="M116" s="211">
        <v>0.95833333333333337</v>
      </c>
      <c r="N116" s="211" t="s">
        <v>142</v>
      </c>
      <c r="O116" s="211"/>
      <c r="P116" s="211"/>
      <c r="Q116" s="210"/>
      <c r="R116" s="209"/>
      <c r="S116" s="208"/>
      <c r="T116" s="208"/>
      <c r="U116" s="207"/>
      <c r="V116" s="207"/>
      <c r="W116" s="206" t="s">
        <v>48</v>
      </c>
      <c r="X116" s="211"/>
      <c r="Y116" s="204" t="s">
        <v>29</v>
      </c>
      <c r="Z116" s="204" t="s">
        <v>358</v>
      </c>
      <c r="AA116" s="203" t="s">
        <v>359</v>
      </c>
      <c r="AB116" s="223" t="s">
        <v>360</v>
      </c>
      <c r="AC116" s="202" t="s">
        <v>361</v>
      </c>
      <c r="AD116" s="202"/>
    </row>
    <row r="117" spans="1:30" s="163" customFormat="1" ht="15" x14ac:dyDescent="0.25">
      <c r="A117" s="248" t="s">
        <v>407</v>
      </c>
      <c r="B117" s="220">
        <v>44699</v>
      </c>
      <c r="C117" s="249"/>
      <c r="D117" s="218" t="s">
        <v>432</v>
      </c>
      <c r="E117" s="217" t="s">
        <v>433</v>
      </c>
      <c r="F117" s="216"/>
      <c r="G117" s="215">
        <v>2.5</v>
      </c>
      <c r="H117" s="214">
        <v>10</v>
      </c>
      <c r="I117" s="214">
        <v>25</v>
      </c>
      <c r="J117" s="213">
        <v>0.39583333333333331</v>
      </c>
      <c r="K117" s="213">
        <v>0.5</v>
      </c>
      <c r="L117" s="212"/>
      <c r="M117" s="211"/>
      <c r="N117" s="211" t="s">
        <v>142</v>
      </c>
      <c r="O117" s="211" t="s">
        <v>136</v>
      </c>
      <c r="P117" s="211" t="s">
        <v>180</v>
      </c>
      <c r="Q117" s="210" t="s">
        <v>38</v>
      </c>
      <c r="R117" s="209">
        <v>48</v>
      </c>
      <c r="S117" s="208">
        <f>R117*AE1</f>
        <v>60</v>
      </c>
      <c r="T117" s="208">
        <v>89</v>
      </c>
      <c r="U117" s="207">
        <f t="shared" ref="U117:U122" si="10">((T117-S117)/T117)</f>
        <v>0.3258426966292135</v>
      </c>
      <c r="V117" s="207">
        <f t="shared" ref="V117:V122" si="11">((T117-S117)/S117)</f>
        <v>0.48333333333333334</v>
      </c>
      <c r="W117" s="206" t="s">
        <v>159</v>
      </c>
      <c r="X117" s="224" t="s">
        <v>434</v>
      </c>
      <c r="Y117" s="204" t="s">
        <v>153</v>
      </c>
      <c r="Z117" s="204" t="s">
        <v>358</v>
      </c>
      <c r="AA117" s="203" t="s">
        <v>359</v>
      </c>
      <c r="AB117" s="223" t="s">
        <v>360</v>
      </c>
      <c r="AC117" s="202" t="s">
        <v>361</v>
      </c>
      <c r="AD117" s="202"/>
    </row>
    <row r="118" spans="1:30" s="163" customFormat="1" ht="15" x14ac:dyDescent="0.25">
      <c r="A118" s="248" t="s">
        <v>407</v>
      </c>
      <c r="B118" s="220">
        <v>44699</v>
      </c>
      <c r="C118" s="219"/>
      <c r="D118" s="218" t="s">
        <v>435</v>
      </c>
      <c r="E118" s="217" t="s">
        <v>436</v>
      </c>
      <c r="F118" s="216"/>
      <c r="G118" s="215">
        <v>8</v>
      </c>
      <c r="H118" s="214">
        <v>4</v>
      </c>
      <c r="I118" s="214">
        <v>8</v>
      </c>
      <c r="J118" s="213">
        <v>0.375</v>
      </c>
      <c r="K118" s="213">
        <v>0.70833333333333337</v>
      </c>
      <c r="L118" s="212"/>
      <c r="M118" s="211"/>
      <c r="N118" s="211" t="s">
        <v>142</v>
      </c>
      <c r="O118" s="211" t="s">
        <v>57</v>
      </c>
      <c r="P118" s="211" t="s">
        <v>151</v>
      </c>
      <c r="Q118" s="210" t="s">
        <v>134</v>
      </c>
      <c r="R118" s="209">
        <v>475</v>
      </c>
      <c r="S118" s="208">
        <f>R118*AE1</f>
        <v>593.75</v>
      </c>
      <c r="T118" s="208">
        <v>849</v>
      </c>
      <c r="U118" s="207">
        <f t="shared" si="10"/>
        <v>0.30064782096584219</v>
      </c>
      <c r="V118" s="207">
        <f t="shared" si="11"/>
        <v>0.42989473684210527</v>
      </c>
      <c r="W118" s="206" t="s">
        <v>159</v>
      </c>
      <c r="X118" s="224" t="s">
        <v>437</v>
      </c>
      <c r="Y118" s="204" t="s">
        <v>153</v>
      </c>
      <c r="Z118" s="204" t="s">
        <v>358</v>
      </c>
      <c r="AA118" s="203" t="s">
        <v>359</v>
      </c>
      <c r="AB118" s="223" t="s">
        <v>360</v>
      </c>
      <c r="AC118" s="202" t="s">
        <v>361</v>
      </c>
      <c r="AD118" s="202"/>
    </row>
    <row r="119" spans="1:30" s="163" customFormat="1" ht="15" x14ac:dyDescent="0.25">
      <c r="A119" s="248" t="s">
        <v>407</v>
      </c>
      <c r="B119" s="220">
        <v>44699</v>
      </c>
      <c r="C119" s="219"/>
      <c r="D119" s="218" t="s">
        <v>438</v>
      </c>
      <c r="E119" s="217" t="s">
        <v>439</v>
      </c>
      <c r="F119" s="216"/>
      <c r="G119" s="215">
        <v>5</v>
      </c>
      <c r="H119" s="214">
        <v>2</v>
      </c>
      <c r="I119" s="214">
        <v>15</v>
      </c>
      <c r="J119" s="213">
        <v>0.375</v>
      </c>
      <c r="K119" s="213">
        <v>0.58333333333333337</v>
      </c>
      <c r="L119" s="212"/>
      <c r="M119" s="211"/>
      <c r="N119" s="211" t="s">
        <v>142</v>
      </c>
      <c r="O119" s="211" t="s">
        <v>157</v>
      </c>
      <c r="P119" s="211" t="s">
        <v>180</v>
      </c>
      <c r="Q119" s="210" t="s">
        <v>68</v>
      </c>
      <c r="R119" s="209">
        <v>135</v>
      </c>
      <c r="S119" s="208">
        <f>R119*AE1</f>
        <v>168.75</v>
      </c>
      <c r="T119" s="208">
        <v>249</v>
      </c>
      <c r="U119" s="207">
        <f t="shared" si="10"/>
        <v>0.32228915662650603</v>
      </c>
      <c r="V119" s="207">
        <f t="shared" si="11"/>
        <v>0.47555555555555556</v>
      </c>
      <c r="W119" s="206" t="s">
        <v>159</v>
      </c>
      <c r="X119" s="224" t="s">
        <v>440</v>
      </c>
      <c r="Y119" s="204" t="s">
        <v>153</v>
      </c>
      <c r="Z119" s="204" t="s">
        <v>358</v>
      </c>
      <c r="AA119" s="203" t="s">
        <v>359</v>
      </c>
      <c r="AB119" s="223" t="s">
        <v>360</v>
      </c>
      <c r="AC119" s="202" t="s">
        <v>361</v>
      </c>
      <c r="AD119" s="202"/>
    </row>
    <row r="120" spans="1:30" s="163" customFormat="1" ht="15" x14ac:dyDescent="0.25">
      <c r="A120" s="248" t="s">
        <v>407</v>
      </c>
      <c r="B120" s="220">
        <v>44699</v>
      </c>
      <c r="C120" s="219"/>
      <c r="D120" s="218" t="s">
        <v>441</v>
      </c>
      <c r="E120" s="217" t="s">
        <v>442</v>
      </c>
      <c r="F120" s="216"/>
      <c r="G120" s="215">
        <v>3</v>
      </c>
      <c r="H120" s="214">
        <v>4</v>
      </c>
      <c r="I120" s="214">
        <v>8</v>
      </c>
      <c r="J120" s="213">
        <v>0.375</v>
      </c>
      <c r="K120" s="213">
        <v>0.5</v>
      </c>
      <c r="L120" s="212"/>
      <c r="M120" s="211"/>
      <c r="N120" s="211" t="s">
        <v>142</v>
      </c>
      <c r="O120" s="211" t="s">
        <v>157</v>
      </c>
      <c r="P120" s="211" t="s">
        <v>151</v>
      </c>
      <c r="Q120" s="210" t="s">
        <v>134</v>
      </c>
      <c r="R120" s="209">
        <v>85</v>
      </c>
      <c r="S120" s="208">
        <f>R120*AE1</f>
        <v>106.25</v>
      </c>
      <c r="T120" s="208">
        <v>159</v>
      </c>
      <c r="U120" s="207">
        <f t="shared" si="10"/>
        <v>0.33176100628930816</v>
      </c>
      <c r="V120" s="207">
        <f t="shared" si="11"/>
        <v>0.49647058823529411</v>
      </c>
      <c r="W120" s="206" t="s">
        <v>159</v>
      </c>
      <c r="X120" s="224" t="s">
        <v>443</v>
      </c>
      <c r="Y120" s="204" t="s">
        <v>153</v>
      </c>
      <c r="Z120" s="204" t="s">
        <v>358</v>
      </c>
      <c r="AA120" s="203" t="s">
        <v>359</v>
      </c>
      <c r="AB120" s="223" t="s">
        <v>360</v>
      </c>
      <c r="AC120" s="202" t="s">
        <v>361</v>
      </c>
      <c r="AD120" s="202"/>
    </row>
    <row r="121" spans="1:30" s="163" customFormat="1" ht="15" x14ac:dyDescent="0.25">
      <c r="A121" s="248" t="s">
        <v>407</v>
      </c>
      <c r="B121" s="220">
        <v>44699</v>
      </c>
      <c r="C121" s="219"/>
      <c r="D121" s="218" t="s">
        <v>444</v>
      </c>
      <c r="E121" s="217" t="s">
        <v>186</v>
      </c>
      <c r="F121" s="216"/>
      <c r="G121" s="215">
        <v>4</v>
      </c>
      <c r="H121" s="214">
        <v>2</v>
      </c>
      <c r="I121" s="214">
        <v>6</v>
      </c>
      <c r="J121" s="213">
        <v>0.375</v>
      </c>
      <c r="K121" s="213">
        <v>0.54166666666666663</v>
      </c>
      <c r="L121" s="212"/>
      <c r="M121" s="211"/>
      <c r="N121" s="211" t="s">
        <v>142</v>
      </c>
      <c r="O121" s="211" t="s">
        <v>157</v>
      </c>
      <c r="P121" s="211" t="s">
        <v>151</v>
      </c>
      <c r="Q121" s="210" t="s">
        <v>187</v>
      </c>
      <c r="R121" s="209">
        <v>250</v>
      </c>
      <c r="S121" s="208">
        <f>R121*AE1</f>
        <v>312.5</v>
      </c>
      <c r="T121" s="208">
        <v>499</v>
      </c>
      <c r="U121" s="207">
        <f t="shared" si="10"/>
        <v>0.37374749498997994</v>
      </c>
      <c r="V121" s="207">
        <f t="shared" si="11"/>
        <v>0.5968</v>
      </c>
      <c r="W121" s="206" t="s">
        <v>188</v>
      </c>
      <c r="X121" s="224" t="s">
        <v>189</v>
      </c>
      <c r="Y121" s="204" t="s">
        <v>153</v>
      </c>
      <c r="Z121" s="204" t="s">
        <v>358</v>
      </c>
      <c r="AA121" s="203" t="s">
        <v>359</v>
      </c>
      <c r="AB121" s="223" t="s">
        <v>360</v>
      </c>
      <c r="AC121" s="202" t="s">
        <v>361</v>
      </c>
      <c r="AD121" s="202"/>
    </row>
    <row r="122" spans="1:30" s="163" customFormat="1" ht="15" x14ac:dyDescent="0.25">
      <c r="A122" s="248" t="s">
        <v>407</v>
      </c>
      <c r="B122" s="220">
        <v>44699</v>
      </c>
      <c r="C122" s="219"/>
      <c r="D122" s="218" t="s">
        <v>445</v>
      </c>
      <c r="E122" s="217" t="s">
        <v>191</v>
      </c>
      <c r="F122" s="216"/>
      <c r="G122" s="215">
        <v>8</v>
      </c>
      <c r="H122" s="214">
        <v>2</v>
      </c>
      <c r="I122" s="214">
        <v>6</v>
      </c>
      <c r="J122" s="213">
        <v>0.375</v>
      </c>
      <c r="K122" s="213">
        <v>0.70833333333333337</v>
      </c>
      <c r="L122" s="212"/>
      <c r="M122" s="211"/>
      <c r="N122" s="211" t="s">
        <v>142</v>
      </c>
      <c r="O122" s="211" t="s">
        <v>157</v>
      </c>
      <c r="P122" s="211" t="s">
        <v>151</v>
      </c>
      <c r="Q122" s="210" t="s">
        <v>187</v>
      </c>
      <c r="R122" s="209">
        <v>370</v>
      </c>
      <c r="S122" s="208">
        <f>R122*AE1</f>
        <v>462.5</v>
      </c>
      <c r="T122" s="208">
        <v>799</v>
      </c>
      <c r="U122" s="207">
        <f t="shared" si="10"/>
        <v>0.42115143929912391</v>
      </c>
      <c r="V122" s="207">
        <f t="shared" si="11"/>
        <v>0.72756756756756757</v>
      </c>
      <c r="W122" s="206" t="s">
        <v>188</v>
      </c>
      <c r="X122" s="224" t="s">
        <v>446</v>
      </c>
      <c r="Y122" s="204" t="s">
        <v>153</v>
      </c>
      <c r="Z122" s="204" t="s">
        <v>358</v>
      </c>
      <c r="AA122" s="203" t="s">
        <v>359</v>
      </c>
      <c r="AB122" s="223" t="s">
        <v>360</v>
      </c>
      <c r="AC122" s="202" t="s">
        <v>361</v>
      </c>
      <c r="AD122" s="202"/>
    </row>
    <row r="123" spans="1:30" s="163" customFormat="1" ht="17.25" x14ac:dyDescent="0.25">
      <c r="A123" s="248" t="s">
        <v>407</v>
      </c>
      <c r="B123" s="220">
        <v>44700</v>
      </c>
      <c r="C123" s="219">
        <v>44699</v>
      </c>
      <c r="D123" s="218"/>
      <c r="E123" s="222" t="s">
        <v>447</v>
      </c>
      <c r="F123" s="216" t="s">
        <v>39</v>
      </c>
      <c r="G123" s="215"/>
      <c r="H123" s="214"/>
      <c r="I123" s="214"/>
      <c r="J123" s="213"/>
      <c r="K123" s="213"/>
      <c r="L123" s="212">
        <v>0.29166666666666669</v>
      </c>
      <c r="M123" s="211">
        <v>0.99930555555555556</v>
      </c>
      <c r="N123" s="211" t="s">
        <v>142</v>
      </c>
      <c r="O123" s="211"/>
      <c r="P123" s="211"/>
      <c r="Q123" s="210"/>
      <c r="R123" s="209"/>
      <c r="S123" s="208"/>
      <c r="T123" s="208"/>
      <c r="U123" s="207"/>
      <c r="V123" s="207"/>
      <c r="W123" s="206" t="s">
        <v>48</v>
      </c>
      <c r="X123" s="211"/>
      <c r="Y123" s="204" t="s">
        <v>29</v>
      </c>
      <c r="Z123" s="204" t="s">
        <v>358</v>
      </c>
      <c r="AA123" s="203" t="s">
        <v>359</v>
      </c>
      <c r="AB123" s="223" t="s">
        <v>360</v>
      </c>
      <c r="AC123" s="202" t="s">
        <v>361</v>
      </c>
      <c r="AD123" s="202"/>
    </row>
    <row r="124" spans="1:30" s="163" customFormat="1" ht="15" x14ac:dyDescent="0.25">
      <c r="A124" s="248" t="s">
        <v>407</v>
      </c>
      <c r="B124" s="220">
        <v>44700</v>
      </c>
      <c r="C124" s="219"/>
      <c r="D124" s="218" t="s">
        <v>448</v>
      </c>
      <c r="E124" s="217" t="s">
        <v>449</v>
      </c>
      <c r="F124" s="216"/>
      <c r="G124" s="215">
        <v>8.5</v>
      </c>
      <c r="H124" s="214">
        <v>2</v>
      </c>
      <c r="I124" s="214">
        <v>8</v>
      </c>
      <c r="J124" s="213">
        <v>0.375</v>
      </c>
      <c r="K124" s="213">
        <v>0.72916666666666663</v>
      </c>
      <c r="L124" s="212"/>
      <c r="M124" s="211"/>
      <c r="N124" s="211" t="s">
        <v>142</v>
      </c>
      <c r="O124" s="211" t="s">
        <v>57</v>
      </c>
      <c r="P124" s="211" t="s">
        <v>151</v>
      </c>
      <c r="Q124" s="210" t="s">
        <v>135</v>
      </c>
      <c r="R124" s="209">
        <v>840</v>
      </c>
      <c r="S124" s="208">
        <f>R124*AE1</f>
        <v>1050</v>
      </c>
      <c r="T124" s="208">
        <v>1499</v>
      </c>
      <c r="U124" s="207">
        <f>((T124-S124)/T124)</f>
        <v>0.29953302201467646</v>
      </c>
      <c r="V124" s="207">
        <f>((T124-S124)/S124)</f>
        <v>0.42761904761904762</v>
      </c>
      <c r="W124" s="206" t="s">
        <v>159</v>
      </c>
      <c r="X124" s="224" t="s">
        <v>450</v>
      </c>
      <c r="Y124" s="204" t="s">
        <v>153</v>
      </c>
      <c r="Z124" s="204" t="s">
        <v>358</v>
      </c>
      <c r="AA124" s="203" t="s">
        <v>359</v>
      </c>
      <c r="AB124" s="223" t="s">
        <v>360</v>
      </c>
      <c r="AC124" s="202" t="s">
        <v>361</v>
      </c>
      <c r="AD124" s="202"/>
    </row>
    <row r="125" spans="1:30" s="163" customFormat="1" ht="15" x14ac:dyDescent="0.25">
      <c r="A125" s="248" t="s">
        <v>407</v>
      </c>
      <c r="B125" s="220">
        <v>44700</v>
      </c>
      <c r="C125" s="219"/>
      <c r="D125" s="218" t="s">
        <v>451</v>
      </c>
      <c r="E125" s="217" t="s">
        <v>452</v>
      </c>
      <c r="F125" s="216"/>
      <c r="G125" s="215">
        <v>5</v>
      </c>
      <c r="H125" s="214">
        <v>10</v>
      </c>
      <c r="I125" s="214">
        <v>100</v>
      </c>
      <c r="J125" s="213">
        <v>0.35416666666666669</v>
      </c>
      <c r="K125" s="213">
        <v>0.5625</v>
      </c>
      <c r="L125" s="212"/>
      <c r="M125" s="211"/>
      <c r="N125" s="211" t="s">
        <v>142</v>
      </c>
      <c r="O125" s="211" t="s">
        <v>136</v>
      </c>
      <c r="P125" s="211" t="s">
        <v>180</v>
      </c>
      <c r="Q125" s="210" t="s">
        <v>56</v>
      </c>
      <c r="R125" s="209">
        <v>77</v>
      </c>
      <c r="S125" s="208">
        <f>R125*AE1</f>
        <v>96.25</v>
      </c>
      <c r="T125" s="208">
        <v>139</v>
      </c>
      <c r="U125" s="207">
        <f>((T125-S125)/T125)</f>
        <v>0.30755395683453235</v>
      </c>
      <c r="V125" s="207">
        <f>((T125-S125)/S125)</f>
        <v>0.44415584415584414</v>
      </c>
      <c r="W125" s="206" t="s">
        <v>159</v>
      </c>
      <c r="X125" s="224" t="s">
        <v>453</v>
      </c>
      <c r="Y125" s="204" t="s">
        <v>153</v>
      </c>
      <c r="Z125" s="204" t="s">
        <v>358</v>
      </c>
      <c r="AA125" s="203" t="s">
        <v>359</v>
      </c>
      <c r="AB125" s="223" t="s">
        <v>360</v>
      </c>
      <c r="AC125" s="202" t="s">
        <v>361</v>
      </c>
      <c r="AD125" s="202"/>
    </row>
    <row r="126" spans="1:30" s="163" customFormat="1" ht="15" x14ac:dyDescent="0.25">
      <c r="A126" s="248" t="s">
        <v>407</v>
      </c>
      <c r="B126" s="220">
        <v>44700</v>
      </c>
      <c r="C126" s="219"/>
      <c r="D126" s="218" t="s">
        <v>454</v>
      </c>
      <c r="E126" s="217" t="s">
        <v>186</v>
      </c>
      <c r="F126" s="216"/>
      <c r="G126" s="215">
        <v>4</v>
      </c>
      <c r="H126" s="214">
        <v>2</v>
      </c>
      <c r="I126" s="214">
        <v>6</v>
      </c>
      <c r="J126" s="213">
        <v>0.375</v>
      </c>
      <c r="K126" s="213">
        <v>0.54166666666666663</v>
      </c>
      <c r="L126" s="212"/>
      <c r="M126" s="211"/>
      <c r="N126" s="211" t="s">
        <v>142</v>
      </c>
      <c r="O126" s="211" t="s">
        <v>157</v>
      </c>
      <c r="P126" s="211" t="s">
        <v>151</v>
      </c>
      <c r="Q126" s="210" t="s">
        <v>187</v>
      </c>
      <c r="R126" s="209">
        <v>240</v>
      </c>
      <c r="S126" s="208">
        <f>R126*AE1</f>
        <v>300</v>
      </c>
      <c r="T126" s="208">
        <v>499</v>
      </c>
      <c r="U126" s="207">
        <f>((T126-S126)/T126)</f>
        <v>0.39879759519038077</v>
      </c>
      <c r="V126" s="207">
        <f>((T126-S126)/S126)</f>
        <v>0.66333333333333333</v>
      </c>
      <c r="W126" s="206" t="s">
        <v>188</v>
      </c>
      <c r="X126" s="224" t="s">
        <v>189</v>
      </c>
      <c r="Y126" s="204" t="s">
        <v>153</v>
      </c>
      <c r="Z126" s="204" t="s">
        <v>358</v>
      </c>
      <c r="AA126" s="203" t="s">
        <v>359</v>
      </c>
      <c r="AB126" s="223" t="s">
        <v>360</v>
      </c>
      <c r="AC126" s="202" t="s">
        <v>361</v>
      </c>
      <c r="AD126" s="202"/>
    </row>
    <row r="127" spans="1:30" s="163" customFormat="1" ht="15" x14ac:dyDescent="0.25">
      <c r="A127" s="248" t="s">
        <v>407</v>
      </c>
      <c r="B127" s="220">
        <v>44700</v>
      </c>
      <c r="C127" s="219"/>
      <c r="D127" s="218" t="s">
        <v>455</v>
      </c>
      <c r="E127" s="217" t="s">
        <v>191</v>
      </c>
      <c r="F127" s="216"/>
      <c r="G127" s="215">
        <v>8</v>
      </c>
      <c r="H127" s="214">
        <v>2</v>
      </c>
      <c r="I127" s="214">
        <v>6</v>
      </c>
      <c r="J127" s="213">
        <v>0.375</v>
      </c>
      <c r="K127" s="213">
        <v>0.70833333333333337</v>
      </c>
      <c r="L127" s="212"/>
      <c r="M127" s="211"/>
      <c r="N127" s="211" t="s">
        <v>142</v>
      </c>
      <c r="O127" s="211" t="s">
        <v>157</v>
      </c>
      <c r="P127" s="211" t="s">
        <v>151</v>
      </c>
      <c r="Q127" s="210" t="s">
        <v>187</v>
      </c>
      <c r="R127" s="209">
        <v>370</v>
      </c>
      <c r="S127" s="208">
        <f>R127*AE1</f>
        <v>462.5</v>
      </c>
      <c r="T127" s="208">
        <v>799</v>
      </c>
      <c r="U127" s="207">
        <f>((T127-S127)/T127)</f>
        <v>0.42115143929912391</v>
      </c>
      <c r="V127" s="207">
        <f>((T127-S127)/S127)</f>
        <v>0.72756756756756757</v>
      </c>
      <c r="W127" s="206" t="s">
        <v>188</v>
      </c>
      <c r="X127" s="224" t="s">
        <v>192</v>
      </c>
      <c r="Y127" s="204" t="s">
        <v>153</v>
      </c>
      <c r="Z127" s="204" t="s">
        <v>358</v>
      </c>
      <c r="AA127" s="203" t="s">
        <v>359</v>
      </c>
      <c r="AB127" s="223" t="s">
        <v>360</v>
      </c>
      <c r="AC127" s="202" t="s">
        <v>361</v>
      </c>
      <c r="AD127" s="202"/>
    </row>
    <row r="128" spans="1:30" s="163" customFormat="1" ht="17.25" x14ac:dyDescent="0.25">
      <c r="A128" s="248" t="s">
        <v>407</v>
      </c>
      <c r="B128" s="220">
        <v>44701</v>
      </c>
      <c r="C128" s="219">
        <v>44700</v>
      </c>
      <c r="D128" s="218"/>
      <c r="E128" s="222" t="s">
        <v>411</v>
      </c>
      <c r="F128" s="216" t="s">
        <v>80</v>
      </c>
      <c r="G128" s="215"/>
      <c r="H128" s="214"/>
      <c r="I128" s="214"/>
      <c r="J128" s="213"/>
      <c r="K128" s="213"/>
      <c r="L128" s="212" t="s">
        <v>194</v>
      </c>
      <c r="M128" s="211" t="s">
        <v>194</v>
      </c>
      <c r="N128" s="211" t="s">
        <v>142</v>
      </c>
      <c r="O128" s="211"/>
      <c r="P128" s="211"/>
      <c r="Q128" s="210"/>
      <c r="R128" s="209"/>
      <c r="S128" s="208"/>
      <c r="T128" s="208"/>
      <c r="U128" s="207"/>
      <c r="V128" s="207"/>
      <c r="W128" s="206" t="s">
        <v>195</v>
      </c>
      <c r="X128" s="211"/>
      <c r="Y128" s="204"/>
      <c r="Z128" s="204"/>
      <c r="AA128" s="203"/>
      <c r="AB128" s="223"/>
      <c r="AC128" s="202"/>
      <c r="AD128" s="202"/>
    </row>
    <row r="129" spans="1:30" s="163" customFormat="1" ht="17.25" x14ac:dyDescent="0.25">
      <c r="A129" s="248" t="s">
        <v>407</v>
      </c>
      <c r="B129" s="220">
        <v>44702</v>
      </c>
      <c r="C129" s="219">
        <v>44701</v>
      </c>
      <c r="D129" s="218"/>
      <c r="E129" s="222" t="s">
        <v>456</v>
      </c>
      <c r="F129" s="216" t="s">
        <v>39</v>
      </c>
      <c r="G129" s="215"/>
      <c r="H129" s="214"/>
      <c r="I129" s="214"/>
      <c r="J129" s="213"/>
      <c r="K129" s="213"/>
      <c r="L129" s="212">
        <v>0.33333333333333331</v>
      </c>
      <c r="M129" s="211">
        <v>0.91666666666666663</v>
      </c>
      <c r="N129" s="211" t="s">
        <v>142</v>
      </c>
      <c r="O129" s="211"/>
      <c r="P129" s="211"/>
      <c r="Q129" s="210"/>
      <c r="R129" s="209"/>
      <c r="S129" s="208"/>
      <c r="T129" s="208"/>
      <c r="U129" s="207"/>
      <c r="V129" s="207"/>
      <c r="W129" s="206" t="s">
        <v>48</v>
      </c>
      <c r="X129" s="211"/>
      <c r="Y129" s="204" t="s">
        <v>29</v>
      </c>
      <c r="Z129" s="204" t="s">
        <v>61</v>
      </c>
      <c r="AA129" s="203" t="s">
        <v>457</v>
      </c>
      <c r="AB129" s="223" t="s">
        <v>458</v>
      </c>
      <c r="AC129" s="202" t="s">
        <v>459</v>
      </c>
      <c r="AD129" s="202"/>
    </row>
    <row r="130" spans="1:30" s="163" customFormat="1" ht="15" x14ac:dyDescent="0.25">
      <c r="A130" s="248" t="s">
        <v>407</v>
      </c>
      <c r="B130" s="220">
        <v>44702</v>
      </c>
      <c r="C130" s="219"/>
      <c r="D130" s="218" t="s">
        <v>460</v>
      </c>
      <c r="E130" s="217" t="s">
        <v>461</v>
      </c>
      <c r="F130" s="216"/>
      <c r="G130" s="215">
        <v>4</v>
      </c>
      <c r="H130" s="214">
        <v>15</v>
      </c>
      <c r="I130" s="214">
        <v>70</v>
      </c>
      <c r="J130" s="213">
        <v>0.375</v>
      </c>
      <c r="K130" s="213">
        <v>0.54166666666666663</v>
      </c>
      <c r="L130" s="212"/>
      <c r="M130" s="211"/>
      <c r="N130" s="211" t="s">
        <v>142</v>
      </c>
      <c r="O130" s="211" t="s">
        <v>157</v>
      </c>
      <c r="P130" s="211" t="s">
        <v>151</v>
      </c>
      <c r="Q130" s="210" t="s">
        <v>46</v>
      </c>
      <c r="R130" s="209">
        <v>76.7</v>
      </c>
      <c r="S130" s="208">
        <f>R130*AE1</f>
        <v>95.875</v>
      </c>
      <c r="T130" s="208">
        <v>139</v>
      </c>
      <c r="U130" s="207">
        <f>((T130-S130)/T130)</f>
        <v>0.31025179856115109</v>
      </c>
      <c r="V130" s="207">
        <f>((T130-S130)/S130)</f>
        <v>0.44980443285528032</v>
      </c>
      <c r="W130" s="206" t="s">
        <v>159</v>
      </c>
      <c r="X130" s="224" t="s">
        <v>462</v>
      </c>
      <c r="Y130" s="204" t="s">
        <v>153</v>
      </c>
      <c r="Z130" s="204" t="s">
        <v>61</v>
      </c>
      <c r="AA130" s="203" t="s">
        <v>457</v>
      </c>
      <c r="AB130" s="223" t="s">
        <v>458</v>
      </c>
      <c r="AC130" s="202" t="s">
        <v>459</v>
      </c>
      <c r="AD130" s="202"/>
    </row>
    <row r="131" spans="1:30" s="163" customFormat="1" ht="15" x14ac:dyDescent="0.25">
      <c r="A131" s="248" t="s">
        <v>407</v>
      </c>
      <c r="B131" s="220">
        <v>44702</v>
      </c>
      <c r="C131" s="219"/>
      <c r="D131" s="218" t="s">
        <v>463</v>
      </c>
      <c r="E131" s="217" t="s">
        <v>464</v>
      </c>
      <c r="F131" s="216"/>
      <c r="G131" s="215">
        <v>3.5</v>
      </c>
      <c r="H131" s="214">
        <v>10</v>
      </c>
      <c r="I131" s="214">
        <v>20</v>
      </c>
      <c r="J131" s="213">
        <v>0.375</v>
      </c>
      <c r="K131" s="213">
        <v>0.52083333333333337</v>
      </c>
      <c r="L131" s="212"/>
      <c r="M131" s="211"/>
      <c r="N131" s="211" t="s">
        <v>142</v>
      </c>
      <c r="O131" s="211" t="s">
        <v>157</v>
      </c>
      <c r="P131" s="211" t="s">
        <v>151</v>
      </c>
      <c r="Q131" s="210" t="s">
        <v>56</v>
      </c>
      <c r="R131" s="209">
        <v>110.2</v>
      </c>
      <c r="S131" s="208">
        <f>R131*AE1</f>
        <v>137.75</v>
      </c>
      <c r="T131" s="208">
        <v>199</v>
      </c>
      <c r="U131" s="207">
        <f>((T131-S131)/T131)</f>
        <v>0.30778894472361806</v>
      </c>
      <c r="V131" s="207">
        <f>((T131-S131)/S131)</f>
        <v>0.44464609800362975</v>
      </c>
      <c r="W131" s="206" t="s">
        <v>159</v>
      </c>
      <c r="X131" s="224" t="s">
        <v>465</v>
      </c>
      <c r="Y131" s="204" t="s">
        <v>153</v>
      </c>
      <c r="Z131" s="204" t="s">
        <v>61</v>
      </c>
      <c r="AA131" s="203" t="s">
        <v>457</v>
      </c>
      <c r="AB131" s="223" t="s">
        <v>458</v>
      </c>
      <c r="AC131" s="202" t="s">
        <v>459</v>
      </c>
      <c r="AD131" s="202"/>
    </row>
    <row r="132" spans="1:30" s="163" customFormat="1" ht="15" x14ac:dyDescent="0.25">
      <c r="A132" s="248" t="s">
        <v>407</v>
      </c>
      <c r="B132" s="220">
        <v>44702</v>
      </c>
      <c r="C132" s="219"/>
      <c r="D132" s="218" t="s">
        <v>466</v>
      </c>
      <c r="E132" s="217" t="s">
        <v>467</v>
      </c>
      <c r="F132" s="216"/>
      <c r="G132" s="215">
        <v>3.5</v>
      </c>
      <c r="H132" s="214">
        <v>15</v>
      </c>
      <c r="I132" s="214">
        <v>50</v>
      </c>
      <c r="J132" s="213">
        <v>0.41666666666666669</v>
      </c>
      <c r="K132" s="213">
        <v>0.5625</v>
      </c>
      <c r="L132" s="212"/>
      <c r="M132" s="211"/>
      <c r="N132" s="211" t="s">
        <v>142</v>
      </c>
      <c r="O132" s="211" t="s">
        <v>136</v>
      </c>
      <c r="P132" s="211" t="s">
        <v>158</v>
      </c>
      <c r="Q132" s="210" t="s">
        <v>46</v>
      </c>
      <c r="R132" s="209">
        <v>93.1</v>
      </c>
      <c r="S132" s="208">
        <f>R132*AE1</f>
        <v>116.375</v>
      </c>
      <c r="T132" s="208">
        <v>169</v>
      </c>
      <c r="U132" s="207">
        <f>((T132-S132)/T132)</f>
        <v>0.31139053254437871</v>
      </c>
      <c r="V132" s="207">
        <f>((T132-S132)/S132)</f>
        <v>0.45220193340494091</v>
      </c>
      <c r="W132" s="206" t="s">
        <v>159</v>
      </c>
      <c r="X132" s="224" t="s">
        <v>468</v>
      </c>
      <c r="Y132" s="204" t="s">
        <v>153</v>
      </c>
      <c r="Z132" s="204" t="s">
        <v>61</v>
      </c>
      <c r="AA132" s="203" t="s">
        <v>457</v>
      </c>
      <c r="AB132" s="223" t="s">
        <v>458</v>
      </c>
      <c r="AC132" s="202" t="s">
        <v>459</v>
      </c>
      <c r="AD132" s="202"/>
    </row>
    <row r="133" spans="1:30" s="163" customFormat="1" ht="17.25" x14ac:dyDescent="0.25">
      <c r="A133" s="248" t="s">
        <v>407</v>
      </c>
      <c r="B133" s="220">
        <v>44703</v>
      </c>
      <c r="C133" s="219">
        <v>44702</v>
      </c>
      <c r="D133" s="218"/>
      <c r="E133" s="222" t="s">
        <v>469</v>
      </c>
      <c r="F133" s="216" t="s">
        <v>39</v>
      </c>
      <c r="G133" s="215"/>
      <c r="H133" s="214"/>
      <c r="I133" s="214"/>
      <c r="J133" s="213"/>
      <c r="K133" s="213"/>
      <c r="L133" s="212">
        <v>0.33333333333333331</v>
      </c>
      <c r="M133" s="211">
        <v>0.75</v>
      </c>
      <c r="N133" s="211" t="s">
        <v>142</v>
      </c>
      <c r="O133" s="211"/>
      <c r="P133" s="211"/>
      <c r="Q133" s="210"/>
      <c r="R133" s="209"/>
      <c r="S133" s="208"/>
      <c r="T133" s="208"/>
      <c r="U133" s="207"/>
      <c r="V133" s="207"/>
      <c r="W133" s="206" t="s">
        <v>48</v>
      </c>
      <c r="X133" s="224"/>
      <c r="Y133" s="204" t="s">
        <v>29</v>
      </c>
      <c r="Z133" s="204" t="s">
        <v>61</v>
      </c>
      <c r="AA133" s="203" t="s">
        <v>457</v>
      </c>
      <c r="AB133" s="223" t="s">
        <v>458</v>
      </c>
      <c r="AC133" s="202" t="s">
        <v>459</v>
      </c>
      <c r="AD133" s="202"/>
    </row>
    <row r="134" spans="1:30" s="163" customFormat="1" ht="15" x14ac:dyDescent="0.25">
      <c r="A134" s="248" t="s">
        <v>407</v>
      </c>
      <c r="B134" s="220">
        <v>44703</v>
      </c>
      <c r="C134" s="219"/>
      <c r="D134" s="218" t="s">
        <v>470</v>
      </c>
      <c r="E134" s="217" t="s">
        <v>471</v>
      </c>
      <c r="F134" s="216"/>
      <c r="G134" s="215">
        <v>4.5</v>
      </c>
      <c r="H134" s="214">
        <v>15</v>
      </c>
      <c r="I134" s="214">
        <v>70</v>
      </c>
      <c r="J134" s="213">
        <v>0.35416666666666669</v>
      </c>
      <c r="K134" s="213">
        <v>0.54166666666666663</v>
      </c>
      <c r="L134" s="212"/>
      <c r="M134" s="211"/>
      <c r="N134" s="211" t="s">
        <v>142</v>
      </c>
      <c r="O134" s="211" t="s">
        <v>157</v>
      </c>
      <c r="P134" s="211" t="s">
        <v>151</v>
      </c>
      <c r="Q134" s="210" t="s">
        <v>472</v>
      </c>
      <c r="R134" s="209">
        <v>37.799999999999997</v>
      </c>
      <c r="S134" s="208">
        <f>R134*AE1</f>
        <v>47.25</v>
      </c>
      <c r="T134" s="208">
        <v>79</v>
      </c>
      <c r="U134" s="207">
        <f>((T134-S134)/T134)</f>
        <v>0.40189873417721517</v>
      </c>
      <c r="V134" s="207">
        <f>((T134-S134)/S134)</f>
        <v>0.67195767195767198</v>
      </c>
      <c r="W134" s="206" t="s">
        <v>159</v>
      </c>
      <c r="X134" s="224" t="s">
        <v>473</v>
      </c>
      <c r="Y134" s="204" t="s">
        <v>153</v>
      </c>
      <c r="Z134" s="204" t="s">
        <v>61</v>
      </c>
      <c r="AA134" s="203" t="s">
        <v>457</v>
      </c>
      <c r="AB134" s="223" t="s">
        <v>458</v>
      </c>
      <c r="AC134" s="202" t="s">
        <v>459</v>
      </c>
      <c r="AD134" s="202"/>
    </row>
    <row r="135" spans="1:30" s="163" customFormat="1" ht="15" x14ac:dyDescent="0.25">
      <c r="A135" s="248" t="s">
        <v>407</v>
      </c>
      <c r="B135" s="220">
        <v>44703</v>
      </c>
      <c r="C135" s="219"/>
      <c r="D135" s="218" t="s">
        <v>474</v>
      </c>
      <c r="E135" s="217" t="s">
        <v>475</v>
      </c>
      <c r="F135" s="216"/>
      <c r="G135" s="215">
        <v>4</v>
      </c>
      <c r="H135" s="214">
        <v>15</v>
      </c>
      <c r="I135" s="214">
        <v>70</v>
      </c>
      <c r="J135" s="213">
        <v>0.375</v>
      </c>
      <c r="K135" s="213">
        <v>0.54166666666666663</v>
      </c>
      <c r="L135" s="212"/>
      <c r="M135" s="211"/>
      <c r="N135" s="211" t="s">
        <v>142</v>
      </c>
      <c r="O135" s="211" t="s">
        <v>136</v>
      </c>
      <c r="P135" s="211" t="s">
        <v>158</v>
      </c>
      <c r="Q135" s="210" t="s">
        <v>46</v>
      </c>
      <c r="R135" s="209">
        <v>88.8</v>
      </c>
      <c r="S135" s="208">
        <f>R135*AE1</f>
        <v>111</v>
      </c>
      <c r="T135" s="208">
        <v>159</v>
      </c>
      <c r="U135" s="207">
        <f>((T135-S135)/T135)</f>
        <v>0.30188679245283018</v>
      </c>
      <c r="V135" s="207">
        <f>((T135-S135)/S135)</f>
        <v>0.43243243243243246</v>
      </c>
      <c r="W135" s="206" t="s">
        <v>159</v>
      </c>
      <c r="X135" s="224" t="s">
        <v>476</v>
      </c>
      <c r="Y135" s="204" t="s">
        <v>153</v>
      </c>
      <c r="Z135" s="204" t="s">
        <v>61</v>
      </c>
      <c r="AA135" s="203" t="s">
        <v>457</v>
      </c>
      <c r="AB135" s="223" t="s">
        <v>458</v>
      </c>
      <c r="AC135" s="202" t="s">
        <v>459</v>
      </c>
      <c r="AD135" s="202"/>
    </row>
    <row r="136" spans="1:30" s="163" customFormat="1" ht="17.25" x14ac:dyDescent="0.25">
      <c r="A136" s="248" t="s">
        <v>407</v>
      </c>
      <c r="B136" s="220">
        <v>44704</v>
      </c>
      <c r="C136" s="219">
        <v>44703</v>
      </c>
      <c r="D136" s="218"/>
      <c r="E136" s="222" t="s">
        <v>477</v>
      </c>
      <c r="F136" s="216" t="s">
        <v>39</v>
      </c>
      <c r="G136" s="215"/>
      <c r="H136" s="214"/>
      <c r="I136" s="214"/>
      <c r="J136" s="213"/>
      <c r="K136" s="213"/>
      <c r="L136" s="212">
        <v>0.33333333333333331</v>
      </c>
      <c r="M136" s="211">
        <v>0.91666666666666663</v>
      </c>
      <c r="N136" s="211" t="s">
        <v>142</v>
      </c>
      <c r="O136" s="211"/>
      <c r="P136" s="211"/>
      <c r="Q136" s="210"/>
      <c r="R136" s="209"/>
      <c r="S136" s="208"/>
      <c r="T136" s="208"/>
      <c r="U136" s="207"/>
      <c r="V136" s="207"/>
      <c r="W136" s="206" t="s">
        <v>48</v>
      </c>
      <c r="X136" s="211"/>
      <c r="Y136" s="204" t="s">
        <v>29</v>
      </c>
      <c r="Z136" s="204" t="s">
        <v>61</v>
      </c>
      <c r="AA136" s="203" t="s">
        <v>457</v>
      </c>
      <c r="AB136" s="223" t="s">
        <v>458</v>
      </c>
      <c r="AC136" s="202" t="s">
        <v>459</v>
      </c>
      <c r="AD136" s="202"/>
    </row>
    <row r="137" spans="1:30" s="163" customFormat="1" ht="15" x14ac:dyDescent="0.25">
      <c r="A137" s="248" t="s">
        <v>407</v>
      </c>
      <c r="B137" s="220">
        <v>44704</v>
      </c>
      <c r="C137" s="219"/>
      <c r="D137" s="218" t="s">
        <v>478</v>
      </c>
      <c r="E137" s="217" t="s">
        <v>479</v>
      </c>
      <c r="F137" s="216"/>
      <c r="G137" s="215">
        <v>3.5</v>
      </c>
      <c r="H137" s="214">
        <v>10</v>
      </c>
      <c r="I137" s="214">
        <v>70</v>
      </c>
      <c r="J137" s="213">
        <v>0.375</v>
      </c>
      <c r="K137" s="213">
        <v>0.52083333333333337</v>
      </c>
      <c r="L137" s="212"/>
      <c r="M137" s="211"/>
      <c r="N137" s="211" t="s">
        <v>142</v>
      </c>
      <c r="O137" s="211" t="s">
        <v>157</v>
      </c>
      <c r="P137" s="211" t="s">
        <v>158</v>
      </c>
      <c r="Q137" s="210" t="s">
        <v>480</v>
      </c>
      <c r="R137" s="209">
        <v>34.200000000000003</v>
      </c>
      <c r="S137" s="208">
        <f>R137*AE1</f>
        <v>42.75</v>
      </c>
      <c r="T137" s="208">
        <v>79</v>
      </c>
      <c r="U137" s="207">
        <f>((T137-S137)/T137)</f>
        <v>0.45886075949367089</v>
      </c>
      <c r="V137" s="207">
        <f>((T137-S137)/S137)</f>
        <v>0.84795321637426901</v>
      </c>
      <c r="W137" s="206" t="s">
        <v>159</v>
      </c>
      <c r="X137" s="224" t="s">
        <v>481</v>
      </c>
      <c r="Y137" s="204" t="s">
        <v>153</v>
      </c>
      <c r="Z137" s="204" t="s">
        <v>61</v>
      </c>
      <c r="AA137" s="203" t="s">
        <v>316</v>
      </c>
      <c r="AB137" s="223" t="s">
        <v>58</v>
      </c>
      <c r="AC137" s="202"/>
      <c r="AD137" s="202"/>
    </row>
    <row r="138" spans="1:30" s="163" customFormat="1" ht="15" x14ac:dyDescent="0.25">
      <c r="A138" s="248" t="s">
        <v>407</v>
      </c>
      <c r="B138" s="220">
        <v>44704</v>
      </c>
      <c r="C138" s="219"/>
      <c r="D138" s="218" t="s">
        <v>482</v>
      </c>
      <c r="E138" s="217" t="s">
        <v>483</v>
      </c>
      <c r="F138" s="216"/>
      <c r="G138" s="215">
        <v>4</v>
      </c>
      <c r="H138" s="214">
        <v>10</v>
      </c>
      <c r="I138" s="214">
        <v>25</v>
      </c>
      <c r="J138" s="213">
        <v>0.58333333333333337</v>
      </c>
      <c r="K138" s="213">
        <v>0.75</v>
      </c>
      <c r="L138" s="212"/>
      <c r="M138" s="211"/>
      <c r="N138" s="211" t="s">
        <v>142</v>
      </c>
      <c r="O138" s="211" t="s">
        <v>157</v>
      </c>
      <c r="P138" s="211" t="s">
        <v>158</v>
      </c>
      <c r="Q138" s="210" t="s">
        <v>56</v>
      </c>
      <c r="R138" s="209">
        <v>137</v>
      </c>
      <c r="S138" s="208">
        <f>R138*AE1</f>
        <v>171.25</v>
      </c>
      <c r="T138" s="208">
        <v>249</v>
      </c>
      <c r="U138" s="207">
        <f>((T138-S138)/T138)</f>
        <v>0.31224899598393574</v>
      </c>
      <c r="V138" s="207">
        <f>((T138-S138)/S138)</f>
        <v>0.45401459854014597</v>
      </c>
      <c r="W138" s="206" t="s">
        <v>159</v>
      </c>
      <c r="X138" s="224" t="s">
        <v>484</v>
      </c>
      <c r="Y138" s="204" t="s">
        <v>153</v>
      </c>
      <c r="Z138" s="204" t="s">
        <v>61</v>
      </c>
      <c r="AA138" s="203" t="s">
        <v>316</v>
      </c>
      <c r="AB138" s="223" t="s">
        <v>58</v>
      </c>
      <c r="AC138" s="202"/>
      <c r="AD138" s="202"/>
    </row>
    <row r="139" spans="1:30" s="163" customFormat="1" ht="15" x14ac:dyDescent="0.25">
      <c r="A139" s="248" t="s">
        <v>407</v>
      </c>
      <c r="B139" s="220">
        <v>44704</v>
      </c>
      <c r="C139" s="219"/>
      <c r="D139" s="218" t="s">
        <v>485</v>
      </c>
      <c r="E139" s="217" t="s">
        <v>486</v>
      </c>
      <c r="F139" s="216"/>
      <c r="G139" s="215">
        <v>4</v>
      </c>
      <c r="H139" s="214">
        <v>10</v>
      </c>
      <c r="I139" s="214">
        <v>60</v>
      </c>
      <c r="J139" s="213">
        <v>0.58333333333333337</v>
      </c>
      <c r="K139" s="213">
        <v>0.75</v>
      </c>
      <c r="L139" s="212"/>
      <c r="M139" s="211"/>
      <c r="N139" s="211" t="s">
        <v>142</v>
      </c>
      <c r="O139" s="211" t="s">
        <v>136</v>
      </c>
      <c r="P139" s="211" t="s">
        <v>151</v>
      </c>
      <c r="Q139" s="210" t="s">
        <v>56</v>
      </c>
      <c r="R139" s="209">
        <v>89.3</v>
      </c>
      <c r="S139" s="208">
        <f>R139*AE1</f>
        <v>111.625</v>
      </c>
      <c r="T139" s="208">
        <v>169</v>
      </c>
      <c r="U139" s="207">
        <f>((T139-S139)/T139)</f>
        <v>0.33949704142011833</v>
      </c>
      <c r="V139" s="207">
        <f>((T139-S139)/S139)</f>
        <v>0.51399776035834266</v>
      </c>
      <c r="W139" s="206" t="s">
        <v>159</v>
      </c>
      <c r="X139" s="224" t="s">
        <v>487</v>
      </c>
      <c r="Y139" s="204" t="s">
        <v>153</v>
      </c>
      <c r="Z139" s="204" t="s">
        <v>61</v>
      </c>
      <c r="AA139" s="203" t="s">
        <v>316</v>
      </c>
      <c r="AB139" s="223" t="s">
        <v>58</v>
      </c>
      <c r="AC139" s="202"/>
      <c r="AD139" s="202"/>
    </row>
    <row r="140" spans="1:30" s="163" customFormat="1" ht="17.25" x14ac:dyDescent="0.25">
      <c r="A140" s="248" t="s">
        <v>407</v>
      </c>
      <c r="B140" s="220">
        <v>44705</v>
      </c>
      <c r="C140" s="219">
        <v>44705</v>
      </c>
      <c r="D140" s="218"/>
      <c r="E140" s="222" t="s">
        <v>65</v>
      </c>
      <c r="F140" s="216" t="s">
        <v>33</v>
      </c>
      <c r="G140" s="215"/>
      <c r="H140" s="214"/>
      <c r="I140" s="214"/>
      <c r="J140" s="213"/>
      <c r="K140" s="213"/>
      <c r="L140" s="212">
        <v>0.29166666666666669</v>
      </c>
      <c r="M140" s="211">
        <v>0.41666666666666669</v>
      </c>
      <c r="N140" s="211" t="s">
        <v>142</v>
      </c>
      <c r="O140" s="211"/>
      <c r="P140" s="211"/>
      <c r="Q140" s="210"/>
      <c r="R140" s="209"/>
      <c r="S140" s="208"/>
      <c r="T140" s="208"/>
      <c r="U140" s="207"/>
      <c r="V140" s="207"/>
      <c r="W140" s="206" t="s">
        <v>48</v>
      </c>
      <c r="X140" s="211"/>
      <c r="Y140" s="204" t="s">
        <v>29</v>
      </c>
      <c r="Z140" s="204" t="s">
        <v>61</v>
      </c>
      <c r="AA140" s="203" t="s">
        <v>316</v>
      </c>
      <c r="AB140" s="223" t="s">
        <v>58</v>
      </c>
      <c r="AC140" s="202"/>
      <c r="AD140" s="202"/>
    </row>
    <row r="141" spans="1:30" s="163" customFormat="1" ht="15" x14ac:dyDescent="0.25">
      <c r="A141" s="248" t="s">
        <v>407</v>
      </c>
      <c r="B141" s="220">
        <v>44705</v>
      </c>
      <c r="C141" s="219"/>
      <c r="D141" s="218" t="s">
        <v>488</v>
      </c>
      <c r="E141" s="217" t="s">
        <v>186</v>
      </c>
      <c r="F141" s="216"/>
      <c r="G141" s="215">
        <v>4</v>
      </c>
      <c r="H141" s="214">
        <v>2</v>
      </c>
      <c r="I141" s="214">
        <v>6</v>
      </c>
      <c r="J141" s="213">
        <v>0.375</v>
      </c>
      <c r="K141" s="213">
        <v>0.54166666666666663</v>
      </c>
      <c r="L141" s="212"/>
      <c r="M141" s="211"/>
      <c r="N141" s="211" t="s">
        <v>142</v>
      </c>
      <c r="O141" s="211" t="s">
        <v>157</v>
      </c>
      <c r="P141" s="211" t="s">
        <v>151</v>
      </c>
      <c r="Q141" s="210" t="s">
        <v>187</v>
      </c>
      <c r="R141" s="209">
        <v>690</v>
      </c>
      <c r="S141" s="208">
        <f>R141*AE1</f>
        <v>862.5</v>
      </c>
      <c r="T141" s="208">
        <v>1399</v>
      </c>
      <c r="U141" s="207">
        <f>((T141-S141)/T141)</f>
        <v>0.38348820586132953</v>
      </c>
      <c r="V141" s="207">
        <f>((T141-S141)/S141)</f>
        <v>0.62202898550724639</v>
      </c>
      <c r="W141" s="206" t="s">
        <v>188</v>
      </c>
      <c r="X141" s="224" t="s">
        <v>189</v>
      </c>
      <c r="Y141" s="204" t="s">
        <v>153</v>
      </c>
      <c r="Z141" s="204" t="s">
        <v>61</v>
      </c>
      <c r="AA141" s="203" t="s">
        <v>316</v>
      </c>
      <c r="AB141" s="223" t="s">
        <v>58</v>
      </c>
      <c r="AC141" s="202"/>
      <c r="AD141" s="202"/>
    </row>
    <row r="142" spans="1:30" s="163" customFormat="1" ht="15" x14ac:dyDescent="0.25">
      <c r="A142" s="248" t="s">
        <v>407</v>
      </c>
      <c r="B142" s="220">
        <v>44705</v>
      </c>
      <c r="C142" s="219"/>
      <c r="D142" s="218" t="s">
        <v>489</v>
      </c>
      <c r="E142" s="217" t="s">
        <v>191</v>
      </c>
      <c r="F142" s="216"/>
      <c r="G142" s="215">
        <v>8</v>
      </c>
      <c r="H142" s="214">
        <v>2</v>
      </c>
      <c r="I142" s="214">
        <v>6</v>
      </c>
      <c r="J142" s="213">
        <v>0.375</v>
      </c>
      <c r="K142" s="213">
        <v>0.70833333333333337</v>
      </c>
      <c r="L142" s="212"/>
      <c r="M142" s="211"/>
      <c r="N142" s="211" t="s">
        <v>142</v>
      </c>
      <c r="O142" s="211" t="s">
        <v>157</v>
      </c>
      <c r="P142" s="211" t="s">
        <v>151</v>
      </c>
      <c r="Q142" s="210" t="s">
        <v>187</v>
      </c>
      <c r="R142" s="209">
        <v>1040</v>
      </c>
      <c r="S142" s="208">
        <f>R142*AE1</f>
        <v>1300</v>
      </c>
      <c r="T142" s="208">
        <v>2099</v>
      </c>
      <c r="U142" s="207">
        <f>((T142-S142)/T142)</f>
        <v>0.38065745593139588</v>
      </c>
      <c r="V142" s="207">
        <f>((T142-S142)/S142)</f>
        <v>0.61461538461538456</v>
      </c>
      <c r="W142" s="206" t="s">
        <v>188</v>
      </c>
      <c r="X142" s="224" t="s">
        <v>189</v>
      </c>
      <c r="Y142" s="204" t="s">
        <v>153</v>
      </c>
      <c r="Z142" s="204" t="s">
        <v>61</v>
      </c>
      <c r="AA142" s="203" t="s">
        <v>316</v>
      </c>
      <c r="AB142" s="223" t="s">
        <v>58</v>
      </c>
      <c r="AC142" s="202"/>
      <c r="AD142" s="202"/>
    </row>
    <row r="143" spans="1:30" s="163" customFormat="1" ht="18.75" x14ac:dyDescent="0.25">
      <c r="A143" s="164" t="s">
        <v>490</v>
      </c>
      <c r="B143" s="165">
        <v>44705</v>
      </c>
      <c r="C143" s="166">
        <v>44705</v>
      </c>
      <c r="D143" s="167"/>
      <c r="E143" s="168" t="s">
        <v>491</v>
      </c>
      <c r="F143" s="169"/>
      <c r="G143" s="170"/>
      <c r="H143" s="170"/>
      <c r="I143" s="170"/>
      <c r="J143" s="171"/>
      <c r="K143" s="171"/>
      <c r="L143" s="172"/>
      <c r="M143" s="173"/>
      <c r="N143" s="173"/>
      <c r="O143" s="173"/>
      <c r="P143" s="173"/>
      <c r="Q143" s="174"/>
      <c r="R143" s="175"/>
      <c r="S143" s="176"/>
      <c r="T143" s="176"/>
      <c r="U143" s="177"/>
      <c r="V143" s="177"/>
      <c r="W143" s="164" t="s">
        <v>28</v>
      </c>
      <c r="X143" s="164"/>
      <c r="Y143" s="226" t="s">
        <v>29</v>
      </c>
      <c r="Z143" s="178"/>
      <c r="AA143" s="178"/>
      <c r="AB143" s="178"/>
      <c r="AC143" s="179"/>
      <c r="AD143" s="179"/>
    </row>
    <row r="144" spans="1:30" s="163" customFormat="1" ht="17.25" x14ac:dyDescent="0.25">
      <c r="A144" s="248" t="s">
        <v>407</v>
      </c>
      <c r="B144" s="220">
        <v>44705</v>
      </c>
      <c r="C144" s="219">
        <v>44705</v>
      </c>
      <c r="D144" s="218"/>
      <c r="E144" s="222" t="s">
        <v>65</v>
      </c>
      <c r="F144" s="216" t="s">
        <v>33</v>
      </c>
      <c r="G144" s="215"/>
      <c r="H144" s="214"/>
      <c r="I144" s="214"/>
      <c r="J144" s="213"/>
      <c r="K144" s="213"/>
      <c r="L144" s="212">
        <v>0.33333333333333331</v>
      </c>
      <c r="M144" s="211">
        <v>0.75</v>
      </c>
      <c r="N144" s="211"/>
      <c r="O144" s="211"/>
      <c r="P144" s="211"/>
      <c r="Q144" s="210"/>
      <c r="R144" s="209"/>
      <c r="S144" s="208"/>
      <c r="T144" s="208"/>
      <c r="U144" s="207"/>
      <c r="V144" s="207"/>
      <c r="W144" s="206" t="s">
        <v>48</v>
      </c>
      <c r="X144" s="206"/>
      <c r="Y144" s="204" t="s">
        <v>29</v>
      </c>
      <c r="Z144" s="204" t="s">
        <v>61</v>
      </c>
      <c r="AA144" s="203" t="s">
        <v>492</v>
      </c>
      <c r="AB144" s="223" t="s">
        <v>58</v>
      </c>
      <c r="AC144" s="202"/>
      <c r="AD144" s="202"/>
    </row>
    <row r="145" spans="1:30" s="163" customFormat="1" ht="17.25" x14ac:dyDescent="0.25">
      <c r="A145" s="221" t="s">
        <v>490</v>
      </c>
      <c r="B145" s="220">
        <v>44706</v>
      </c>
      <c r="C145" s="219">
        <v>44706</v>
      </c>
      <c r="D145" s="218"/>
      <c r="E145" s="222" t="s">
        <v>59</v>
      </c>
      <c r="F145" s="216" t="s">
        <v>39</v>
      </c>
      <c r="G145" s="215"/>
      <c r="H145" s="214"/>
      <c r="I145" s="214"/>
      <c r="J145" s="213"/>
      <c r="K145" s="213"/>
      <c r="L145" s="212">
        <v>0.33333333333333331</v>
      </c>
      <c r="M145" s="211">
        <v>0.79166666666666663</v>
      </c>
      <c r="N145" s="211"/>
      <c r="O145" s="211"/>
      <c r="P145" s="211"/>
      <c r="Q145" s="210"/>
      <c r="R145" s="209"/>
      <c r="S145" s="208"/>
      <c r="T145" s="208"/>
      <c r="U145" s="207"/>
      <c r="V145" s="207"/>
      <c r="W145" s="206" t="s">
        <v>48</v>
      </c>
      <c r="X145" s="206"/>
      <c r="Y145" s="204" t="s">
        <v>29</v>
      </c>
      <c r="Z145" s="204" t="s">
        <v>61</v>
      </c>
      <c r="AA145" s="203" t="s">
        <v>492</v>
      </c>
      <c r="AB145" s="223" t="s">
        <v>58</v>
      </c>
      <c r="AC145" s="202"/>
      <c r="AD145" s="202"/>
    </row>
    <row r="146" spans="1:30" s="227" customFormat="1" ht="15" x14ac:dyDescent="0.25">
      <c r="A146" s="247" t="s">
        <v>490</v>
      </c>
      <c r="B146" s="246">
        <v>44706</v>
      </c>
      <c r="C146" s="245"/>
      <c r="D146" s="233" t="s">
        <v>493</v>
      </c>
      <c r="E146" s="244" t="s">
        <v>494</v>
      </c>
      <c r="F146" s="243"/>
      <c r="G146" s="242">
        <v>6</v>
      </c>
      <c r="H146" s="241">
        <v>120</v>
      </c>
      <c r="I146" s="241">
        <v>200</v>
      </c>
      <c r="J146" s="240">
        <v>0.5</v>
      </c>
      <c r="K146" s="240">
        <v>0.75</v>
      </c>
      <c r="L146" s="239"/>
      <c r="M146" s="238"/>
      <c r="N146" s="238"/>
      <c r="O146" s="238" t="s">
        <v>57</v>
      </c>
      <c r="P146" s="238" t="s">
        <v>151</v>
      </c>
      <c r="Q146" s="237" t="s">
        <v>495</v>
      </c>
      <c r="R146" s="236">
        <f>(57500+23000)/120</f>
        <v>670.83333333333337</v>
      </c>
      <c r="S146" s="235">
        <f>R146*AE1</f>
        <v>838.54166666666674</v>
      </c>
      <c r="T146" s="235">
        <v>1199</v>
      </c>
      <c r="U146" s="234">
        <f>((T146-S146)/T146)</f>
        <v>0.30063247150403105</v>
      </c>
      <c r="V146" s="234">
        <f>((T146-S146)/S146)</f>
        <v>0.42986335403726694</v>
      </c>
      <c r="W146" s="233" t="s">
        <v>159</v>
      </c>
      <c r="X146" s="232" t="s">
        <v>496</v>
      </c>
      <c r="Y146" s="231" t="s">
        <v>153</v>
      </c>
      <c r="Z146" s="231" t="s">
        <v>61</v>
      </c>
      <c r="AA146" s="230" t="s">
        <v>492</v>
      </c>
      <c r="AB146" s="229" t="s">
        <v>58</v>
      </c>
      <c r="AC146" s="228"/>
      <c r="AD146" s="228"/>
    </row>
    <row r="147" spans="1:30" s="163" customFormat="1" ht="17.25" x14ac:dyDescent="0.25">
      <c r="A147" s="221" t="s">
        <v>490</v>
      </c>
      <c r="B147" s="220">
        <v>44707</v>
      </c>
      <c r="C147" s="219">
        <v>44707</v>
      </c>
      <c r="D147" s="218"/>
      <c r="E147" s="222" t="s">
        <v>374</v>
      </c>
      <c r="F147" s="216" t="s">
        <v>33</v>
      </c>
      <c r="G147" s="215"/>
      <c r="H147" s="214"/>
      <c r="I147" s="214"/>
      <c r="J147" s="213"/>
      <c r="K147" s="213"/>
      <c r="L147" s="212">
        <v>0.33333333333333331</v>
      </c>
      <c r="M147" s="211">
        <v>0.99930555555555556</v>
      </c>
      <c r="N147" s="211"/>
      <c r="O147" s="211"/>
      <c r="P147" s="211"/>
      <c r="Q147" s="210"/>
      <c r="R147" s="209"/>
      <c r="S147" s="208"/>
      <c r="T147" s="208"/>
      <c r="U147" s="207"/>
      <c r="V147" s="207"/>
      <c r="W147" s="206" t="s">
        <v>48</v>
      </c>
      <c r="X147" s="206"/>
      <c r="Y147" s="204" t="s">
        <v>29</v>
      </c>
      <c r="Z147" s="204" t="s">
        <v>358</v>
      </c>
      <c r="AA147" s="203" t="s">
        <v>375</v>
      </c>
      <c r="AB147" s="223" t="s">
        <v>376</v>
      </c>
      <c r="AC147" s="202" t="s">
        <v>63</v>
      </c>
      <c r="AD147" s="202"/>
    </row>
    <row r="148" spans="1:30" s="163" customFormat="1" ht="15" x14ac:dyDescent="0.25">
      <c r="A148" s="221" t="s">
        <v>490</v>
      </c>
      <c r="B148" s="220">
        <v>44707</v>
      </c>
      <c r="C148" s="219"/>
      <c r="D148" s="218" t="s">
        <v>497</v>
      </c>
      <c r="E148" s="217" t="s">
        <v>498</v>
      </c>
      <c r="F148" s="216"/>
      <c r="G148" s="215">
        <v>48</v>
      </c>
      <c r="H148" s="214">
        <v>2</v>
      </c>
      <c r="I148" s="214">
        <v>16</v>
      </c>
      <c r="J148" s="213">
        <v>0.35416666666666669</v>
      </c>
      <c r="K148" s="213">
        <v>0.84375</v>
      </c>
      <c r="L148" s="212"/>
      <c r="M148" s="211"/>
      <c r="N148" s="211"/>
      <c r="O148" s="211" t="s">
        <v>150</v>
      </c>
      <c r="P148" s="211"/>
      <c r="Q148" s="210"/>
      <c r="R148" s="209"/>
      <c r="S148" s="208"/>
      <c r="T148" s="208"/>
      <c r="U148" s="207" t="e">
        <f>((T148-S148)/T148)</f>
        <v>#DIV/0!</v>
      </c>
      <c r="V148" s="207" t="e">
        <f>((T148-S148)/S148)</f>
        <v>#DIV/0!</v>
      </c>
      <c r="W148" s="206" t="s">
        <v>499</v>
      </c>
      <c r="X148" s="224"/>
      <c r="Y148" s="204" t="s">
        <v>29</v>
      </c>
      <c r="Z148" s="204" t="s">
        <v>358</v>
      </c>
      <c r="AA148" s="203" t="s">
        <v>375</v>
      </c>
      <c r="AB148" s="223" t="s">
        <v>376</v>
      </c>
      <c r="AC148" s="202" t="s">
        <v>63</v>
      </c>
      <c r="AD148" s="202"/>
    </row>
    <row r="149" spans="1:30" s="163" customFormat="1" ht="15" x14ac:dyDescent="0.25">
      <c r="A149" s="221" t="s">
        <v>490</v>
      </c>
      <c r="B149" s="220">
        <v>44707</v>
      </c>
      <c r="C149" s="219"/>
      <c r="D149" s="218" t="s">
        <v>500</v>
      </c>
      <c r="E149" s="217" t="s">
        <v>501</v>
      </c>
      <c r="F149" s="216"/>
      <c r="G149" s="215">
        <v>9</v>
      </c>
      <c r="H149" s="214">
        <v>10</v>
      </c>
      <c r="I149" s="214">
        <v>100</v>
      </c>
      <c r="J149" s="213">
        <v>0.35416666666666669</v>
      </c>
      <c r="K149" s="213">
        <v>0.72916666666666663</v>
      </c>
      <c r="L149" s="212"/>
      <c r="M149" s="211"/>
      <c r="N149" s="211"/>
      <c r="O149" s="211" t="s">
        <v>57</v>
      </c>
      <c r="P149" s="211" t="s">
        <v>151</v>
      </c>
      <c r="Q149" s="210" t="s">
        <v>68</v>
      </c>
      <c r="R149" s="209">
        <v>190.3</v>
      </c>
      <c r="S149" s="208">
        <f>R149*AE1</f>
        <v>237.875</v>
      </c>
      <c r="T149" s="208">
        <v>339</v>
      </c>
      <c r="U149" s="207">
        <f>((T149-S149)/T149)</f>
        <v>0.29830383480825956</v>
      </c>
      <c r="V149" s="207">
        <f>((T149-S149)/S149)</f>
        <v>0.4251182343667893</v>
      </c>
      <c r="W149" s="206" t="s">
        <v>159</v>
      </c>
      <c r="X149" s="224" t="s">
        <v>502</v>
      </c>
      <c r="Y149" s="204" t="s">
        <v>153</v>
      </c>
      <c r="Z149" s="204" t="s">
        <v>358</v>
      </c>
      <c r="AA149" s="203" t="s">
        <v>375</v>
      </c>
      <c r="AB149" s="223" t="s">
        <v>376</v>
      </c>
      <c r="AC149" s="202" t="s">
        <v>63</v>
      </c>
      <c r="AD149" s="202"/>
    </row>
    <row r="150" spans="1:30" s="163" customFormat="1" ht="15" x14ac:dyDescent="0.25">
      <c r="A150" s="221" t="s">
        <v>490</v>
      </c>
      <c r="B150" s="220">
        <v>44707</v>
      </c>
      <c r="C150" s="219"/>
      <c r="D150" s="218" t="s">
        <v>503</v>
      </c>
      <c r="E150" s="217" t="s">
        <v>504</v>
      </c>
      <c r="F150" s="216"/>
      <c r="G150" s="215">
        <v>4.5</v>
      </c>
      <c r="H150" s="214">
        <v>2</v>
      </c>
      <c r="I150" s="214">
        <v>20</v>
      </c>
      <c r="J150" s="213">
        <v>0.35416666666666669</v>
      </c>
      <c r="K150" s="213">
        <v>0.54166666666666663</v>
      </c>
      <c r="L150" s="212"/>
      <c r="M150" s="211"/>
      <c r="N150" s="211"/>
      <c r="O150" s="211" t="s">
        <v>157</v>
      </c>
      <c r="P150" s="211" t="s">
        <v>151</v>
      </c>
      <c r="Q150" s="210" t="s">
        <v>68</v>
      </c>
      <c r="R150" s="209">
        <v>108.6</v>
      </c>
      <c r="S150" s="208">
        <f>R150*AE1</f>
        <v>135.75</v>
      </c>
      <c r="T150" s="208">
        <v>199</v>
      </c>
      <c r="U150" s="207">
        <f>((T150-S150)/T150)</f>
        <v>0.31783919597989951</v>
      </c>
      <c r="V150" s="207">
        <f>((T150-S150)/S150)</f>
        <v>0.46593001841620624</v>
      </c>
      <c r="W150" s="206" t="s">
        <v>159</v>
      </c>
      <c r="X150" s="224" t="s">
        <v>505</v>
      </c>
      <c r="Y150" s="204" t="s">
        <v>153</v>
      </c>
      <c r="Z150" s="204" t="s">
        <v>358</v>
      </c>
      <c r="AA150" s="203" t="s">
        <v>375</v>
      </c>
      <c r="AB150" s="223" t="s">
        <v>376</v>
      </c>
      <c r="AC150" s="202" t="s">
        <v>63</v>
      </c>
      <c r="AD150" s="202"/>
    </row>
    <row r="151" spans="1:30" s="163" customFormat="1" ht="17.25" x14ac:dyDescent="0.25">
      <c r="A151" s="221" t="s">
        <v>490</v>
      </c>
      <c r="B151" s="220">
        <v>44708</v>
      </c>
      <c r="C151" s="219">
        <v>44708</v>
      </c>
      <c r="D151" s="218"/>
      <c r="E151" s="222" t="s">
        <v>506</v>
      </c>
      <c r="F151" s="216" t="s">
        <v>39</v>
      </c>
      <c r="G151" s="215"/>
      <c r="H151" s="214"/>
      <c r="I151" s="214"/>
      <c r="J151" s="213"/>
      <c r="K151" s="213"/>
      <c r="L151" s="212">
        <v>0.33333333333333331</v>
      </c>
      <c r="M151" s="211">
        <v>0.95833333333333337</v>
      </c>
      <c r="N151" s="211"/>
      <c r="O151" s="211"/>
      <c r="P151" s="211"/>
      <c r="Q151" s="210"/>
      <c r="R151" s="209"/>
      <c r="S151" s="208"/>
      <c r="T151" s="208"/>
      <c r="U151" s="207"/>
      <c r="V151" s="207"/>
      <c r="W151" s="206" t="s">
        <v>48</v>
      </c>
      <c r="X151" s="206"/>
      <c r="Y151" s="204" t="s">
        <v>29</v>
      </c>
      <c r="Z151" s="204" t="s">
        <v>358</v>
      </c>
      <c r="AA151" s="203" t="s">
        <v>375</v>
      </c>
      <c r="AB151" s="223" t="s">
        <v>376</v>
      </c>
      <c r="AC151" s="202" t="s">
        <v>63</v>
      </c>
      <c r="AD151" s="202"/>
    </row>
    <row r="152" spans="1:30" s="163" customFormat="1" ht="15" x14ac:dyDescent="0.25">
      <c r="A152" s="221" t="s">
        <v>490</v>
      </c>
      <c r="B152" s="220">
        <v>44708</v>
      </c>
      <c r="C152" s="219"/>
      <c r="D152" s="218" t="s">
        <v>507</v>
      </c>
      <c r="E152" s="217" t="s">
        <v>508</v>
      </c>
      <c r="F152" s="216"/>
      <c r="G152" s="215">
        <v>4.5</v>
      </c>
      <c r="H152" s="214">
        <v>2</v>
      </c>
      <c r="I152" s="214">
        <v>24</v>
      </c>
      <c r="J152" s="213">
        <v>0.35416666666666669</v>
      </c>
      <c r="K152" s="213">
        <v>0.54166666666666663</v>
      </c>
      <c r="L152" s="212"/>
      <c r="M152" s="211"/>
      <c r="N152" s="211"/>
      <c r="O152" s="211" t="s">
        <v>136</v>
      </c>
      <c r="P152" s="211" t="s">
        <v>158</v>
      </c>
      <c r="Q152" s="210" t="s">
        <v>68</v>
      </c>
      <c r="R152" s="209">
        <v>197</v>
      </c>
      <c r="S152" s="208">
        <f>R152*AE1</f>
        <v>246.25</v>
      </c>
      <c r="T152" s="208">
        <v>359</v>
      </c>
      <c r="U152" s="207">
        <f>((T152-S152)/T152)</f>
        <v>0.314066852367688</v>
      </c>
      <c r="V152" s="207">
        <f>((T152-S152)/S152)</f>
        <v>0.45786802030456852</v>
      </c>
      <c r="W152" s="206" t="s">
        <v>159</v>
      </c>
      <c r="X152" s="224" t="s">
        <v>509</v>
      </c>
      <c r="Y152" s="204" t="s">
        <v>153</v>
      </c>
      <c r="Z152" s="204" t="s">
        <v>358</v>
      </c>
      <c r="AA152" s="203" t="s">
        <v>375</v>
      </c>
      <c r="AB152" s="223" t="s">
        <v>376</v>
      </c>
      <c r="AC152" s="202" t="s">
        <v>63</v>
      </c>
      <c r="AD152" s="202"/>
    </row>
    <row r="153" spans="1:30" s="201" customFormat="1" ht="15" x14ac:dyDescent="0.25">
      <c r="A153" s="180" t="s">
        <v>490</v>
      </c>
      <c r="B153" s="181">
        <v>44708</v>
      </c>
      <c r="C153" s="182"/>
      <c r="D153" s="183" t="s">
        <v>510</v>
      </c>
      <c r="E153" s="184" t="s">
        <v>511</v>
      </c>
      <c r="F153" s="185"/>
      <c r="G153" s="186">
        <v>12.2</v>
      </c>
      <c r="H153" s="187">
        <v>2</v>
      </c>
      <c r="I153" s="187">
        <v>20</v>
      </c>
      <c r="J153" s="188">
        <v>0.35416666666666669</v>
      </c>
      <c r="K153" s="188">
        <v>0.86458333333333337</v>
      </c>
      <c r="L153" s="189"/>
      <c r="M153" s="190"/>
      <c r="N153" s="190"/>
      <c r="O153" s="190" t="s">
        <v>157</v>
      </c>
      <c r="P153" s="190" t="s">
        <v>151</v>
      </c>
      <c r="Q153" s="191" t="s">
        <v>167</v>
      </c>
      <c r="R153" s="192">
        <v>557.6</v>
      </c>
      <c r="S153" s="193">
        <f>R153*AE1</f>
        <v>697</v>
      </c>
      <c r="T153" s="193">
        <v>999</v>
      </c>
      <c r="U153" s="194">
        <f>((T153-S153)/T153)</f>
        <v>0.30230230230230232</v>
      </c>
      <c r="V153" s="194">
        <f>((T153-S153)/S153)</f>
        <v>0.43328550932568149</v>
      </c>
      <c r="W153" s="195" t="s">
        <v>159</v>
      </c>
      <c r="X153" s="196" t="s">
        <v>512</v>
      </c>
      <c r="Y153" s="197" t="s">
        <v>153</v>
      </c>
      <c r="Z153" s="197" t="s">
        <v>358</v>
      </c>
      <c r="AA153" s="198" t="s">
        <v>375</v>
      </c>
      <c r="AB153" s="199" t="s">
        <v>376</v>
      </c>
      <c r="AC153" s="200" t="s">
        <v>63</v>
      </c>
      <c r="AD153" s="200"/>
    </row>
    <row r="154" spans="1:30" s="163" customFormat="1" ht="17.25" x14ac:dyDescent="0.25">
      <c r="A154" s="221" t="s">
        <v>490</v>
      </c>
      <c r="B154" s="220">
        <v>44709</v>
      </c>
      <c r="C154" s="219">
        <v>44709</v>
      </c>
      <c r="D154" s="218"/>
      <c r="E154" s="222" t="s">
        <v>62</v>
      </c>
      <c r="F154" s="216" t="s">
        <v>39</v>
      </c>
      <c r="G154" s="215"/>
      <c r="H154" s="214"/>
      <c r="I154" s="214"/>
      <c r="J154" s="213"/>
      <c r="K154" s="213"/>
      <c r="L154" s="212">
        <v>0.33333333333333331</v>
      </c>
      <c r="M154" s="211">
        <v>0.95833333333333337</v>
      </c>
      <c r="N154" s="211"/>
      <c r="O154" s="211"/>
      <c r="P154" s="211"/>
      <c r="Q154" s="210"/>
      <c r="R154" s="209"/>
      <c r="S154" s="208"/>
      <c r="T154" s="208"/>
      <c r="U154" s="207"/>
      <c r="V154" s="207"/>
      <c r="W154" s="206" t="s">
        <v>48</v>
      </c>
      <c r="X154" s="206"/>
      <c r="Y154" s="204" t="s">
        <v>29</v>
      </c>
      <c r="Z154" s="204" t="s">
        <v>358</v>
      </c>
      <c r="AA154" s="203" t="s">
        <v>375</v>
      </c>
      <c r="AB154" s="223" t="s">
        <v>376</v>
      </c>
      <c r="AC154" s="202" t="s">
        <v>63</v>
      </c>
      <c r="AD154" s="202"/>
    </row>
    <row r="155" spans="1:30" s="163" customFormat="1" ht="15" x14ac:dyDescent="0.25">
      <c r="A155" s="221" t="s">
        <v>490</v>
      </c>
      <c r="B155" s="220">
        <v>44709</v>
      </c>
      <c r="C155" s="219"/>
      <c r="D155" s="218" t="s">
        <v>513</v>
      </c>
      <c r="E155" s="217" t="s">
        <v>514</v>
      </c>
      <c r="F155" s="216"/>
      <c r="G155" s="215">
        <v>4.5</v>
      </c>
      <c r="H155" s="214">
        <v>2</v>
      </c>
      <c r="I155" s="214">
        <v>60</v>
      </c>
      <c r="J155" s="213">
        <v>0.375</v>
      </c>
      <c r="K155" s="213">
        <v>0.5625</v>
      </c>
      <c r="L155" s="212"/>
      <c r="M155" s="211"/>
      <c r="N155" s="211"/>
      <c r="O155" s="211" t="s">
        <v>157</v>
      </c>
      <c r="P155" s="211" t="s">
        <v>151</v>
      </c>
      <c r="Q155" s="210" t="s">
        <v>38</v>
      </c>
      <c r="R155" s="209">
        <v>124.2</v>
      </c>
      <c r="S155" s="208">
        <f>R155*AE1</f>
        <v>155.25</v>
      </c>
      <c r="T155" s="208">
        <v>229</v>
      </c>
      <c r="U155" s="207">
        <f>((T155-S155)/T155)</f>
        <v>0.32205240174672489</v>
      </c>
      <c r="V155" s="207">
        <f>((T155-S155)/S155)</f>
        <v>0.4750402576489533</v>
      </c>
      <c r="W155" s="206" t="s">
        <v>159</v>
      </c>
      <c r="X155" s="224" t="s">
        <v>515</v>
      </c>
      <c r="Y155" s="204" t="s">
        <v>153</v>
      </c>
      <c r="Z155" s="204" t="s">
        <v>358</v>
      </c>
      <c r="AA155" s="203" t="s">
        <v>375</v>
      </c>
      <c r="AB155" s="223" t="s">
        <v>376</v>
      </c>
      <c r="AC155" s="202" t="s">
        <v>63</v>
      </c>
      <c r="AD155" s="202"/>
    </row>
    <row r="156" spans="1:30" s="163" customFormat="1" ht="15" x14ac:dyDescent="0.25">
      <c r="A156" s="221" t="s">
        <v>490</v>
      </c>
      <c r="B156" s="220">
        <v>44709</v>
      </c>
      <c r="C156" s="219"/>
      <c r="D156" s="218" t="s">
        <v>516</v>
      </c>
      <c r="E156" s="217" t="s">
        <v>372</v>
      </c>
      <c r="F156" s="216"/>
      <c r="G156" s="215">
        <v>4</v>
      </c>
      <c r="H156" s="214">
        <v>4</v>
      </c>
      <c r="I156" s="214">
        <v>100</v>
      </c>
      <c r="J156" s="213">
        <v>0.35416666666666669</v>
      </c>
      <c r="K156" s="213">
        <v>0.52083333333333337</v>
      </c>
      <c r="L156" s="212"/>
      <c r="M156" s="211"/>
      <c r="N156" s="211"/>
      <c r="O156" s="211" t="s">
        <v>136</v>
      </c>
      <c r="P156" s="211" t="s">
        <v>180</v>
      </c>
      <c r="Q156" s="210" t="s">
        <v>167</v>
      </c>
      <c r="R156" s="209">
        <v>120.4</v>
      </c>
      <c r="S156" s="208">
        <f>R156*AE1</f>
        <v>150.5</v>
      </c>
      <c r="T156" s="208">
        <v>219</v>
      </c>
      <c r="U156" s="207">
        <f>((T156-S156)/T156)</f>
        <v>0.31278538812785389</v>
      </c>
      <c r="V156" s="207">
        <f>((T156-S156)/S156)</f>
        <v>0.45514950166112955</v>
      </c>
      <c r="W156" s="206" t="s">
        <v>159</v>
      </c>
      <c r="X156" s="224" t="s">
        <v>517</v>
      </c>
      <c r="Y156" s="204" t="s">
        <v>153</v>
      </c>
      <c r="Z156" s="204" t="s">
        <v>358</v>
      </c>
      <c r="AA156" s="203" t="s">
        <v>375</v>
      </c>
      <c r="AB156" s="223" t="s">
        <v>376</v>
      </c>
      <c r="AC156" s="202" t="s">
        <v>63</v>
      </c>
      <c r="AD156" s="202"/>
    </row>
    <row r="157" spans="1:30" s="163" customFormat="1" ht="15" x14ac:dyDescent="0.25">
      <c r="A157" s="221" t="s">
        <v>490</v>
      </c>
      <c r="B157" s="220">
        <v>44709</v>
      </c>
      <c r="C157" s="219"/>
      <c r="D157" s="218" t="s">
        <v>518</v>
      </c>
      <c r="E157" s="217" t="s">
        <v>519</v>
      </c>
      <c r="F157" s="216"/>
      <c r="G157" s="215">
        <v>4</v>
      </c>
      <c r="H157" s="214">
        <v>2</v>
      </c>
      <c r="I157" s="214">
        <v>15</v>
      </c>
      <c r="J157" s="213">
        <v>0.4375</v>
      </c>
      <c r="K157" s="213">
        <v>0.60416666666666663</v>
      </c>
      <c r="L157" s="212"/>
      <c r="M157" s="211"/>
      <c r="N157" s="211"/>
      <c r="O157" s="211" t="s">
        <v>57</v>
      </c>
      <c r="P157" s="211" t="s">
        <v>151</v>
      </c>
      <c r="Q157" s="210" t="s">
        <v>68</v>
      </c>
      <c r="R157" s="209">
        <v>275</v>
      </c>
      <c r="S157" s="208">
        <f>R157*AE1</f>
        <v>343.75</v>
      </c>
      <c r="T157" s="208">
        <v>499</v>
      </c>
      <c r="U157" s="207">
        <f>((T157-S157)/T157)</f>
        <v>0.31112224448897796</v>
      </c>
      <c r="V157" s="207">
        <f>((T157-S157)/S157)</f>
        <v>0.45163636363636361</v>
      </c>
      <c r="W157" s="206" t="s">
        <v>159</v>
      </c>
      <c r="X157" s="224" t="s">
        <v>520</v>
      </c>
      <c r="Y157" s="204" t="s">
        <v>153</v>
      </c>
      <c r="Z157" s="204" t="s">
        <v>358</v>
      </c>
      <c r="AA157" s="203" t="s">
        <v>375</v>
      </c>
      <c r="AB157" s="223" t="s">
        <v>376</v>
      </c>
      <c r="AC157" s="202" t="s">
        <v>63</v>
      </c>
      <c r="AD157" s="202"/>
    </row>
    <row r="158" spans="1:30" s="163" customFormat="1" ht="17.25" x14ac:dyDescent="0.25">
      <c r="A158" s="221" t="s">
        <v>490</v>
      </c>
      <c r="B158" s="220">
        <v>44710</v>
      </c>
      <c r="C158" s="219">
        <v>44710</v>
      </c>
      <c r="D158" s="218"/>
      <c r="E158" s="222" t="s">
        <v>521</v>
      </c>
      <c r="F158" s="216" t="s">
        <v>39</v>
      </c>
      <c r="G158" s="215"/>
      <c r="H158" s="214"/>
      <c r="I158" s="214"/>
      <c r="J158" s="213"/>
      <c r="K158" s="213"/>
      <c r="L158" s="212">
        <v>0.33333333333333331</v>
      </c>
      <c r="M158" s="211">
        <v>0.33333333333333331</v>
      </c>
      <c r="N158" s="211"/>
      <c r="O158" s="211"/>
      <c r="P158" s="211"/>
      <c r="Q158" s="210"/>
      <c r="R158" s="209"/>
      <c r="S158" s="208"/>
      <c r="T158" s="208"/>
      <c r="U158" s="207"/>
      <c r="V158" s="207"/>
      <c r="W158" s="206" t="s">
        <v>48</v>
      </c>
      <c r="X158" s="206"/>
      <c r="Y158" s="204" t="s">
        <v>29</v>
      </c>
      <c r="Z158" s="204" t="s">
        <v>61</v>
      </c>
      <c r="AA158" s="203" t="s">
        <v>492</v>
      </c>
      <c r="AB158" s="223" t="s">
        <v>58</v>
      </c>
      <c r="AC158" s="202"/>
      <c r="AD158" s="202"/>
    </row>
    <row r="159" spans="1:30" s="163" customFormat="1" ht="15" x14ac:dyDescent="0.25">
      <c r="A159" s="221" t="s">
        <v>490</v>
      </c>
      <c r="B159" s="220">
        <v>44710</v>
      </c>
      <c r="C159" s="219"/>
      <c r="D159" s="218" t="s">
        <v>522</v>
      </c>
      <c r="E159" s="217" t="s">
        <v>523</v>
      </c>
      <c r="F159" s="216"/>
      <c r="G159" s="215">
        <v>4</v>
      </c>
      <c r="H159" s="214">
        <v>10</v>
      </c>
      <c r="I159" s="214">
        <v>70</v>
      </c>
      <c r="J159" s="213">
        <v>0.36458333333333331</v>
      </c>
      <c r="K159" s="213">
        <v>0.53125</v>
      </c>
      <c r="L159" s="212"/>
      <c r="M159" s="211"/>
      <c r="N159" s="211"/>
      <c r="O159" s="211" t="s">
        <v>157</v>
      </c>
      <c r="P159" s="211" t="s">
        <v>151</v>
      </c>
      <c r="Q159" s="210" t="s">
        <v>56</v>
      </c>
      <c r="R159" s="209">
        <v>78.5</v>
      </c>
      <c r="S159" s="208">
        <f>R159*AE1</f>
        <v>98.125</v>
      </c>
      <c r="T159" s="208">
        <v>149</v>
      </c>
      <c r="U159" s="207">
        <f>((T159-S159)/T159)</f>
        <v>0.34144295302013422</v>
      </c>
      <c r="V159" s="207">
        <f>((T159-S159)/S159)</f>
        <v>0.51847133757961783</v>
      </c>
      <c r="W159" s="206" t="s">
        <v>159</v>
      </c>
      <c r="X159" s="224" t="s">
        <v>524</v>
      </c>
      <c r="Y159" s="204" t="s">
        <v>153</v>
      </c>
      <c r="Z159" s="204" t="s">
        <v>61</v>
      </c>
      <c r="AA159" s="203" t="s">
        <v>492</v>
      </c>
      <c r="AB159" s="223" t="s">
        <v>58</v>
      </c>
      <c r="AC159" s="202"/>
      <c r="AD159" s="202"/>
    </row>
    <row r="160" spans="1:30" s="163" customFormat="1" ht="15" x14ac:dyDescent="0.25">
      <c r="A160" s="221" t="s">
        <v>490</v>
      </c>
      <c r="B160" s="220">
        <v>44710</v>
      </c>
      <c r="C160" s="219"/>
      <c r="D160" s="218" t="s">
        <v>349</v>
      </c>
      <c r="E160" s="217" t="s">
        <v>350</v>
      </c>
      <c r="F160" s="216"/>
      <c r="G160" s="215">
        <v>4.5</v>
      </c>
      <c r="H160" s="214">
        <v>10</v>
      </c>
      <c r="I160" s="214">
        <v>35</v>
      </c>
      <c r="J160" s="213">
        <v>0.5625</v>
      </c>
      <c r="K160" s="213">
        <v>0.75</v>
      </c>
      <c r="L160" s="212"/>
      <c r="M160" s="211"/>
      <c r="N160" s="211"/>
      <c r="O160" s="211" t="s">
        <v>157</v>
      </c>
      <c r="P160" s="211" t="s">
        <v>151</v>
      </c>
      <c r="Q160" s="210" t="s">
        <v>56</v>
      </c>
      <c r="R160" s="209">
        <v>93.9</v>
      </c>
      <c r="S160" s="208">
        <f>R160*AE1</f>
        <v>117.375</v>
      </c>
      <c r="T160" s="208">
        <v>169</v>
      </c>
      <c r="U160" s="207">
        <f>((T160-S160)/T160)</f>
        <v>0.30547337278106507</v>
      </c>
      <c r="V160" s="207">
        <f>((T160-S160)/S160)</f>
        <v>0.43982960596379128</v>
      </c>
      <c r="W160" s="206" t="s">
        <v>159</v>
      </c>
      <c r="X160" s="224" t="s">
        <v>525</v>
      </c>
      <c r="Y160" s="204" t="s">
        <v>153</v>
      </c>
      <c r="Z160" s="204" t="s">
        <v>61</v>
      </c>
      <c r="AA160" s="203" t="s">
        <v>492</v>
      </c>
      <c r="AB160" s="223" t="s">
        <v>58</v>
      </c>
      <c r="AC160" s="202"/>
      <c r="AD160" s="202"/>
    </row>
    <row r="161" spans="1:30" s="163" customFormat="1" ht="17.25" x14ac:dyDescent="0.25">
      <c r="A161" s="221" t="s">
        <v>490</v>
      </c>
      <c r="B161" s="220">
        <v>44711</v>
      </c>
      <c r="C161" s="219">
        <v>44711</v>
      </c>
      <c r="D161" s="218"/>
      <c r="E161" s="222" t="s">
        <v>526</v>
      </c>
      <c r="F161" s="216" t="s">
        <v>39</v>
      </c>
      <c r="G161" s="215"/>
      <c r="H161" s="214"/>
      <c r="I161" s="214"/>
      <c r="J161" s="213"/>
      <c r="K161" s="213"/>
      <c r="L161" s="212">
        <v>0.5</v>
      </c>
      <c r="M161" s="211">
        <v>0.91666666666666663</v>
      </c>
      <c r="N161" s="211"/>
      <c r="O161" s="211"/>
      <c r="P161" s="211"/>
      <c r="Q161" s="210"/>
      <c r="R161" s="209"/>
      <c r="S161" s="208"/>
      <c r="T161" s="208"/>
      <c r="U161" s="207"/>
      <c r="V161" s="207"/>
      <c r="W161" s="206" t="s">
        <v>48</v>
      </c>
      <c r="X161" s="206"/>
      <c r="Y161" s="204" t="s">
        <v>29</v>
      </c>
      <c r="Z161" s="204" t="s">
        <v>61</v>
      </c>
      <c r="AA161" s="203" t="s">
        <v>492</v>
      </c>
      <c r="AB161" s="223" t="s">
        <v>58</v>
      </c>
      <c r="AC161" s="202"/>
      <c r="AD161" s="202"/>
    </row>
    <row r="162" spans="1:30" s="163" customFormat="1" ht="15" x14ac:dyDescent="0.25">
      <c r="A162" s="221" t="s">
        <v>490</v>
      </c>
      <c r="B162" s="220">
        <v>44711</v>
      </c>
      <c r="C162" s="219"/>
      <c r="D162" s="218" t="s">
        <v>527</v>
      </c>
      <c r="E162" s="217" t="s">
        <v>528</v>
      </c>
      <c r="F162" s="216"/>
      <c r="G162" s="215">
        <v>4.5</v>
      </c>
      <c r="H162" s="214">
        <v>15</v>
      </c>
      <c r="I162" s="214">
        <v>70</v>
      </c>
      <c r="J162" s="213">
        <v>0.58333333333333337</v>
      </c>
      <c r="K162" s="213">
        <v>0.77083333333333337</v>
      </c>
      <c r="L162" s="212"/>
      <c r="M162" s="211"/>
      <c r="N162" s="211"/>
      <c r="O162" s="211" t="s">
        <v>157</v>
      </c>
      <c r="P162" s="211" t="s">
        <v>151</v>
      </c>
      <c r="Q162" s="210" t="s">
        <v>46</v>
      </c>
      <c r="R162" s="209">
        <v>55.9</v>
      </c>
      <c r="S162" s="208">
        <f>R162*AE1</f>
        <v>69.875</v>
      </c>
      <c r="T162" s="208">
        <v>109</v>
      </c>
      <c r="U162" s="207">
        <f t="shared" ref="U162:U168" si="12">((T162-S162)/T162)</f>
        <v>0.35894495412844035</v>
      </c>
      <c r="V162" s="207">
        <f t="shared" ref="V162:V168" si="13">((T162-S162)/S162)</f>
        <v>0.55992844364937389</v>
      </c>
      <c r="W162" s="206" t="s">
        <v>159</v>
      </c>
      <c r="X162" s="224" t="s">
        <v>529</v>
      </c>
      <c r="Y162" s="204" t="s">
        <v>153</v>
      </c>
      <c r="Z162" s="204" t="s">
        <v>61</v>
      </c>
      <c r="AA162" s="203" t="s">
        <v>492</v>
      </c>
      <c r="AB162" s="223" t="s">
        <v>58</v>
      </c>
      <c r="AC162" s="202"/>
      <c r="AD162" s="202"/>
    </row>
    <row r="163" spans="1:30" s="163" customFormat="1" ht="15" x14ac:dyDescent="0.25">
      <c r="A163" s="221" t="s">
        <v>490</v>
      </c>
      <c r="B163" s="220">
        <v>44711</v>
      </c>
      <c r="C163" s="219"/>
      <c r="D163" s="218" t="s">
        <v>530</v>
      </c>
      <c r="E163" s="217" t="s">
        <v>483</v>
      </c>
      <c r="F163" s="216"/>
      <c r="G163" s="215">
        <v>4</v>
      </c>
      <c r="H163" s="214">
        <v>10</v>
      </c>
      <c r="I163" s="214">
        <v>25</v>
      </c>
      <c r="J163" s="213">
        <v>0.58333333333333337</v>
      </c>
      <c r="K163" s="213">
        <v>0.75</v>
      </c>
      <c r="L163" s="212"/>
      <c r="M163" s="211"/>
      <c r="N163" s="211"/>
      <c r="O163" s="211" t="s">
        <v>157</v>
      </c>
      <c r="P163" s="211" t="s">
        <v>158</v>
      </c>
      <c r="Q163" s="210" t="s">
        <v>56</v>
      </c>
      <c r="R163" s="209">
        <v>137.5</v>
      </c>
      <c r="S163" s="208">
        <f>R163*AE1</f>
        <v>171.875</v>
      </c>
      <c r="T163" s="208">
        <v>249</v>
      </c>
      <c r="U163" s="207">
        <f t="shared" si="12"/>
        <v>0.30973895582329319</v>
      </c>
      <c r="V163" s="207">
        <f t="shared" si="13"/>
        <v>0.44872727272727275</v>
      </c>
      <c r="W163" s="206" t="s">
        <v>159</v>
      </c>
      <c r="X163" s="224" t="s">
        <v>531</v>
      </c>
      <c r="Y163" s="204" t="s">
        <v>153</v>
      </c>
      <c r="Z163" s="204" t="s">
        <v>61</v>
      </c>
      <c r="AA163" s="203" t="s">
        <v>492</v>
      </c>
      <c r="AB163" s="223" t="s">
        <v>58</v>
      </c>
      <c r="AC163" s="202"/>
      <c r="AD163" s="202"/>
    </row>
    <row r="164" spans="1:30" s="163" customFormat="1" ht="15" x14ac:dyDescent="0.25">
      <c r="A164" s="221" t="s">
        <v>490</v>
      </c>
      <c r="B164" s="220">
        <v>44711</v>
      </c>
      <c r="C164" s="219"/>
      <c r="D164" s="218" t="s">
        <v>532</v>
      </c>
      <c r="E164" s="217" t="s">
        <v>533</v>
      </c>
      <c r="F164" s="216"/>
      <c r="G164" s="215">
        <v>4.2</v>
      </c>
      <c r="H164" s="214">
        <v>10</v>
      </c>
      <c r="I164" s="214">
        <v>20</v>
      </c>
      <c r="J164" s="213">
        <v>0.55208333333333337</v>
      </c>
      <c r="K164" s="213">
        <v>0.72916666666666663</v>
      </c>
      <c r="L164" s="212"/>
      <c r="M164" s="211"/>
      <c r="N164" s="211"/>
      <c r="O164" s="211" t="s">
        <v>157</v>
      </c>
      <c r="P164" s="211" t="s">
        <v>151</v>
      </c>
      <c r="Q164" s="210" t="s">
        <v>56</v>
      </c>
      <c r="R164" s="209">
        <v>114.8</v>
      </c>
      <c r="S164" s="208">
        <f>R164*AE1</f>
        <v>143.5</v>
      </c>
      <c r="T164" s="208">
        <v>209</v>
      </c>
      <c r="U164" s="207">
        <f t="shared" si="12"/>
        <v>0.3133971291866029</v>
      </c>
      <c r="V164" s="207">
        <f t="shared" si="13"/>
        <v>0.45644599303135891</v>
      </c>
      <c r="W164" s="206" t="s">
        <v>159</v>
      </c>
      <c r="X164" s="224" t="s">
        <v>534</v>
      </c>
      <c r="Y164" s="204" t="s">
        <v>153</v>
      </c>
      <c r="Z164" s="204" t="s">
        <v>61</v>
      </c>
      <c r="AA164" s="203" t="s">
        <v>492</v>
      </c>
      <c r="AB164" s="223" t="s">
        <v>58</v>
      </c>
      <c r="AC164" s="202"/>
      <c r="AD164" s="202"/>
    </row>
    <row r="165" spans="1:30" s="163" customFormat="1" ht="15" x14ac:dyDescent="0.25">
      <c r="A165" s="221" t="s">
        <v>490</v>
      </c>
      <c r="B165" s="220">
        <v>44711</v>
      </c>
      <c r="C165" s="219"/>
      <c r="D165" s="218" t="s">
        <v>535</v>
      </c>
      <c r="E165" s="217" t="s">
        <v>536</v>
      </c>
      <c r="F165" s="216"/>
      <c r="G165" s="215">
        <v>4.8</v>
      </c>
      <c r="H165" s="214">
        <v>2</v>
      </c>
      <c r="I165" s="214">
        <v>6</v>
      </c>
      <c r="J165" s="213">
        <v>0.5625</v>
      </c>
      <c r="K165" s="213">
        <v>0.76041666666666663</v>
      </c>
      <c r="L165" s="212"/>
      <c r="M165" s="211"/>
      <c r="N165" s="211"/>
      <c r="O165" s="211" t="s">
        <v>157</v>
      </c>
      <c r="P165" s="211" t="s">
        <v>180</v>
      </c>
      <c r="Q165" s="210" t="s">
        <v>251</v>
      </c>
      <c r="R165" s="209">
        <v>394</v>
      </c>
      <c r="S165" s="208">
        <f>R165*AE1</f>
        <v>492.5</v>
      </c>
      <c r="T165" s="208">
        <v>699</v>
      </c>
      <c r="U165" s="207">
        <f t="shared" si="12"/>
        <v>0.29542203147353363</v>
      </c>
      <c r="V165" s="207">
        <f t="shared" si="13"/>
        <v>0.41928934010152286</v>
      </c>
      <c r="W165" s="206" t="s">
        <v>159</v>
      </c>
      <c r="X165" s="224" t="s">
        <v>537</v>
      </c>
      <c r="Y165" s="204" t="s">
        <v>153</v>
      </c>
      <c r="Z165" s="204" t="s">
        <v>61</v>
      </c>
      <c r="AA165" s="203" t="s">
        <v>492</v>
      </c>
      <c r="AB165" s="223" t="s">
        <v>58</v>
      </c>
      <c r="AC165" s="202"/>
      <c r="AD165" s="202"/>
    </row>
    <row r="166" spans="1:30" s="163" customFormat="1" ht="15" x14ac:dyDescent="0.25">
      <c r="A166" s="221" t="s">
        <v>490</v>
      </c>
      <c r="B166" s="220">
        <v>44711</v>
      </c>
      <c r="C166" s="219"/>
      <c r="D166" s="218" t="s">
        <v>538</v>
      </c>
      <c r="E166" s="217" t="s">
        <v>539</v>
      </c>
      <c r="F166" s="216"/>
      <c r="G166" s="215">
        <v>4.8</v>
      </c>
      <c r="H166" s="214">
        <v>2</v>
      </c>
      <c r="I166" s="214">
        <v>6</v>
      </c>
      <c r="J166" s="213">
        <v>0.5625</v>
      </c>
      <c r="K166" s="213">
        <v>0.76041666666666663</v>
      </c>
      <c r="L166" s="212"/>
      <c r="M166" s="211"/>
      <c r="N166" s="211"/>
      <c r="O166" s="211" t="s">
        <v>157</v>
      </c>
      <c r="P166" s="211" t="s">
        <v>180</v>
      </c>
      <c r="Q166" s="210" t="s">
        <v>167</v>
      </c>
      <c r="R166" s="209">
        <v>334</v>
      </c>
      <c r="S166" s="208">
        <f>R166*AE1</f>
        <v>417.5</v>
      </c>
      <c r="T166" s="208">
        <v>599</v>
      </c>
      <c r="U166" s="207">
        <f t="shared" si="12"/>
        <v>0.30300500834724542</v>
      </c>
      <c r="V166" s="207">
        <f t="shared" si="13"/>
        <v>0.43473053892215568</v>
      </c>
      <c r="W166" s="206" t="s">
        <v>159</v>
      </c>
      <c r="X166" s="224" t="s">
        <v>537</v>
      </c>
      <c r="Y166" s="204" t="s">
        <v>153</v>
      </c>
      <c r="Z166" s="204" t="s">
        <v>61</v>
      </c>
      <c r="AA166" s="203" t="s">
        <v>492</v>
      </c>
      <c r="AB166" s="223" t="s">
        <v>58</v>
      </c>
      <c r="AC166" s="202"/>
      <c r="AD166" s="202"/>
    </row>
    <row r="167" spans="1:30" s="163" customFormat="1" ht="15" x14ac:dyDescent="0.25">
      <c r="A167" s="221" t="s">
        <v>490</v>
      </c>
      <c r="B167" s="220">
        <v>44711</v>
      </c>
      <c r="C167" s="219"/>
      <c r="D167" s="218" t="s">
        <v>540</v>
      </c>
      <c r="E167" s="217" t="s">
        <v>186</v>
      </c>
      <c r="F167" s="216"/>
      <c r="G167" s="215">
        <v>4</v>
      </c>
      <c r="H167" s="214">
        <v>2</v>
      </c>
      <c r="I167" s="214">
        <v>6</v>
      </c>
      <c r="J167" s="213">
        <v>0.375</v>
      </c>
      <c r="K167" s="213">
        <v>0.54166666666666663</v>
      </c>
      <c r="L167" s="212"/>
      <c r="M167" s="211"/>
      <c r="N167" s="211"/>
      <c r="O167" s="211" t="s">
        <v>157</v>
      </c>
      <c r="P167" s="211" t="s">
        <v>151</v>
      </c>
      <c r="Q167" s="210" t="s">
        <v>187</v>
      </c>
      <c r="R167" s="209">
        <v>690</v>
      </c>
      <c r="S167" s="208">
        <f>R167*AE1</f>
        <v>862.5</v>
      </c>
      <c r="T167" s="208">
        <v>1399</v>
      </c>
      <c r="U167" s="207">
        <f t="shared" si="12"/>
        <v>0.38348820586132953</v>
      </c>
      <c r="V167" s="207">
        <f t="shared" si="13"/>
        <v>0.62202898550724639</v>
      </c>
      <c r="W167" s="206" t="s">
        <v>188</v>
      </c>
      <c r="X167" s="224" t="s">
        <v>189</v>
      </c>
      <c r="Y167" s="204" t="s">
        <v>153</v>
      </c>
      <c r="Z167" s="204" t="s">
        <v>61</v>
      </c>
      <c r="AA167" s="203" t="s">
        <v>492</v>
      </c>
      <c r="AB167" s="223" t="s">
        <v>58</v>
      </c>
      <c r="AC167" s="202"/>
      <c r="AD167" s="202"/>
    </row>
    <row r="168" spans="1:30" s="163" customFormat="1" ht="15" x14ac:dyDescent="0.25">
      <c r="A168" s="221" t="s">
        <v>490</v>
      </c>
      <c r="B168" s="220">
        <v>44711</v>
      </c>
      <c r="C168" s="219"/>
      <c r="D168" s="218" t="s">
        <v>541</v>
      </c>
      <c r="E168" s="217" t="s">
        <v>191</v>
      </c>
      <c r="F168" s="216"/>
      <c r="G168" s="215">
        <v>8</v>
      </c>
      <c r="H168" s="214">
        <v>2</v>
      </c>
      <c r="I168" s="214">
        <v>6</v>
      </c>
      <c r="J168" s="213">
        <v>0.375</v>
      </c>
      <c r="K168" s="213">
        <v>0.70833333333333337</v>
      </c>
      <c r="L168" s="212"/>
      <c r="M168" s="211"/>
      <c r="N168" s="211"/>
      <c r="O168" s="211" t="s">
        <v>157</v>
      </c>
      <c r="P168" s="211" t="s">
        <v>151</v>
      </c>
      <c r="Q168" s="210" t="s">
        <v>187</v>
      </c>
      <c r="R168" s="209">
        <v>1040</v>
      </c>
      <c r="S168" s="208">
        <f>R168*AE1</f>
        <v>1300</v>
      </c>
      <c r="T168" s="208">
        <v>1999</v>
      </c>
      <c r="U168" s="207">
        <f t="shared" si="12"/>
        <v>0.34967483741870936</v>
      </c>
      <c r="V168" s="207">
        <f t="shared" si="13"/>
        <v>0.53769230769230769</v>
      </c>
      <c r="W168" s="206" t="s">
        <v>188</v>
      </c>
      <c r="X168" s="224" t="s">
        <v>192</v>
      </c>
      <c r="Y168" s="204" t="s">
        <v>153</v>
      </c>
      <c r="Z168" s="204" t="s">
        <v>61</v>
      </c>
      <c r="AA168" s="203" t="s">
        <v>492</v>
      </c>
      <c r="AB168" s="223" t="s">
        <v>58</v>
      </c>
      <c r="AC168" s="202"/>
      <c r="AD168" s="202"/>
    </row>
    <row r="169" spans="1:30" s="163" customFormat="1" ht="17.25" x14ac:dyDescent="0.25">
      <c r="A169" s="221" t="s">
        <v>490</v>
      </c>
      <c r="B169" s="220">
        <v>44712</v>
      </c>
      <c r="C169" s="219">
        <v>44712</v>
      </c>
      <c r="D169" s="218"/>
      <c r="E169" s="222" t="s">
        <v>65</v>
      </c>
      <c r="F169" s="216" t="s">
        <v>33</v>
      </c>
      <c r="G169" s="215"/>
      <c r="H169" s="214"/>
      <c r="I169" s="214"/>
      <c r="J169" s="213"/>
      <c r="K169" s="213"/>
      <c r="L169" s="212">
        <v>0.33333333333333331</v>
      </c>
      <c r="M169" s="211">
        <v>0.75</v>
      </c>
      <c r="N169" s="211"/>
      <c r="O169" s="211"/>
      <c r="P169" s="211"/>
      <c r="Q169" s="210"/>
      <c r="R169" s="209"/>
      <c r="S169" s="208"/>
      <c r="T169" s="208"/>
      <c r="U169" s="207"/>
      <c r="V169" s="207"/>
      <c r="W169" s="206" t="s">
        <v>48</v>
      </c>
      <c r="X169" s="206"/>
      <c r="Y169" s="204" t="s">
        <v>29</v>
      </c>
      <c r="Z169" s="204" t="s">
        <v>61</v>
      </c>
      <c r="AA169" s="203" t="s">
        <v>492</v>
      </c>
      <c r="AB169" s="223" t="s">
        <v>58</v>
      </c>
      <c r="AC169" s="202"/>
      <c r="AD169" s="202"/>
    </row>
    <row r="170" spans="1:30" s="163" customFormat="1" ht="18.75" x14ac:dyDescent="0.25">
      <c r="A170" s="164" t="s">
        <v>542</v>
      </c>
      <c r="B170" s="165">
        <v>44712</v>
      </c>
      <c r="C170" s="166">
        <v>44712</v>
      </c>
      <c r="D170" s="167"/>
      <c r="E170" s="168" t="s">
        <v>543</v>
      </c>
      <c r="F170" s="169"/>
      <c r="G170" s="170"/>
      <c r="H170" s="170"/>
      <c r="I170" s="170"/>
      <c r="J170" s="171"/>
      <c r="K170" s="171"/>
      <c r="L170" s="172"/>
      <c r="M170" s="173"/>
      <c r="N170" s="173"/>
      <c r="O170" s="173"/>
      <c r="P170" s="173"/>
      <c r="Q170" s="174"/>
      <c r="R170" s="175"/>
      <c r="S170" s="176"/>
      <c r="T170" s="176"/>
      <c r="U170" s="177"/>
      <c r="V170" s="177"/>
      <c r="W170" s="164" t="s">
        <v>28</v>
      </c>
      <c r="X170" s="164"/>
      <c r="Y170" s="226" t="s">
        <v>29</v>
      </c>
      <c r="Z170" s="178"/>
      <c r="AA170" s="178"/>
      <c r="AB170" s="178"/>
      <c r="AC170" s="179"/>
      <c r="AD170" s="179"/>
    </row>
    <row r="171" spans="1:30" s="163" customFormat="1" ht="17.25" x14ac:dyDescent="0.25">
      <c r="A171" s="221" t="s">
        <v>542</v>
      </c>
      <c r="B171" s="220">
        <v>44712</v>
      </c>
      <c r="C171" s="219">
        <v>44712</v>
      </c>
      <c r="D171" s="218"/>
      <c r="E171" s="222" t="s">
        <v>65</v>
      </c>
      <c r="F171" s="216" t="s">
        <v>33</v>
      </c>
      <c r="G171" s="215"/>
      <c r="H171" s="214"/>
      <c r="I171" s="214"/>
      <c r="J171" s="213"/>
      <c r="K171" s="213"/>
      <c r="L171" s="212">
        <v>0.33333333333333331</v>
      </c>
      <c r="M171" s="211">
        <v>0.75</v>
      </c>
      <c r="N171" s="211" t="s">
        <v>142</v>
      </c>
      <c r="O171" s="211"/>
      <c r="P171" s="211"/>
      <c r="Q171" s="210"/>
      <c r="R171" s="209"/>
      <c r="S171" s="208"/>
      <c r="T171" s="208"/>
      <c r="U171" s="207"/>
      <c r="V171" s="207"/>
      <c r="W171" s="206" t="s">
        <v>48</v>
      </c>
      <c r="X171" s="206"/>
      <c r="Y171" s="204" t="s">
        <v>29</v>
      </c>
      <c r="Z171" s="204" t="s">
        <v>61</v>
      </c>
      <c r="AA171" s="203" t="s">
        <v>316</v>
      </c>
      <c r="AB171" s="223" t="s">
        <v>58</v>
      </c>
      <c r="AC171" s="202"/>
      <c r="AD171" s="202"/>
    </row>
    <row r="172" spans="1:30" s="163" customFormat="1" ht="15" x14ac:dyDescent="0.25">
      <c r="A172" s="221" t="s">
        <v>542</v>
      </c>
      <c r="B172" s="220">
        <v>44712</v>
      </c>
      <c r="C172" s="219"/>
      <c r="D172" s="218" t="s">
        <v>488</v>
      </c>
      <c r="E172" s="217" t="s">
        <v>186</v>
      </c>
      <c r="F172" s="216"/>
      <c r="G172" s="215">
        <v>4</v>
      </c>
      <c r="H172" s="214">
        <v>2</v>
      </c>
      <c r="I172" s="214">
        <v>6</v>
      </c>
      <c r="J172" s="213">
        <v>0.375</v>
      </c>
      <c r="K172" s="213">
        <v>0.54166666666666663</v>
      </c>
      <c r="L172" s="212"/>
      <c r="M172" s="211"/>
      <c r="N172" s="211" t="s">
        <v>142</v>
      </c>
      <c r="O172" s="211" t="s">
        <v>157</v>
      </c>
      <c r="P172" s="211" t="s">
        <v>151</v>
      </c>
      <c r="Q172" s="210" t="s">
        <v>187</v>
      </c>
      <c r="R172" s="209">
        <v>690</v>
      </c>
      <c r="S172" s="208">
        <f>R172*AE1</f>
        <v>862.5</v>
      </c>
      <c r="T172" s="208">
        <v>1399</v>
      </c>
      <c r="U172" s="207">
        <f>((T172-S172)/T172)</f>
        <v>0.38348820586132953</v>
      </c>
      <c r="V172" s="207">
        <f>((T172-S172)/S172)</f>
        <v>0.62202898550724639</v>
      </c>
      <c r="W172" s="206" t="s">
        <v>188</v>
      </c>
      <c r="X172" s="224" t="s">
        <v>189</v>
      </c>
      <c r="Y172" s="204" t="s">
        <v>153</v>
      </c>
      <c r="Z172" s="204" t="s">
        <v>61</v>
      </c>
      <c r="AA172" s="203" t="s">
        <v>316</v>
      </c>
      <c r="AB172" s="223" t="s">
        <v>58</v>
      </c>
      <c r="AC172" s="202"/>
      <c r="AD172" s="202"/>
    </row>
    <row r="173" spans="1:30" s="163" customFormat="1" ht="15" x14ac:dyDescent="0.25">
      <c r="A173" s="221" t="s">
        <v>542</v>
      </c>
      <c r="B173" s="220">
        <v>44712</v>
      </c>
      <c r="C173" s="219"/>
      <c r="D173" s="218" t="s">
        <v>489</v>
      </c>
      <c r="E173" s="217" t="s">
        <v>191</v>
      </c>
      <c r="F173" s="216"/>
      <c r="G173" s="215">
        <v>8</v>
      </c>
      <c r="H173" s="214">
        <v>2</v>
      </c>
      <c r="I173" s="214">
        <v>6</v>
      </c>
      <c r="J173" s="213">
        <v>0.375</v>
      </c>
      <c r="K173" s="213">
        <v>0.70833333333333337</v>
      </c>
      <c r="L173" s="212"/>
      <c r="M173" s="211"/>
      <c r="N173" s="211" t="s">
        <v>142</v>
      </c>
      <c r="O173" s="211" t="s">
        <v>157</v>
      </c>
      <c r="P173" s="211" t="s">
        <v>151</v>
      </c>
      <c r="Q173" s="210" t="s">
        <v>187</v>
      </c>
      <c r="R173" s="209">
        <v>1040</v>
      </c>
      <c r="S173" s="208">
        <f>R173*AE1</f>
        <v>1300</v>
      </c>
      <c r="T173" s="208">
        <v>2099</v>
      </c>
      <c r="U173" s="207">
        <f>((T173-S173)/T173)</f>
        <v>0.38065745593139588</v>
      </c>
      <c r="V173" s="207">
        <f>((T173-S173)/S173)</f>
        <v>0.61461538461538456</v>
      </c>
      <c r="W173" s="206" t="s">
        <v>188</v>
      </c>
      <c r="X173" s="224" t="s">
        <v>192</v>
      </c>
      <c r="Y173" s="204" t="s">
        <v>153</v>
      </c>
      <c r="Z173" s="204" t="s">
        <v>61</v>
      </c>
      <c r="AA173" s="203" t="s">
        <v>316</v>
      </c>
      <c r="AB173" s="223" t="s">
        <v>58</v>
      </c>
      <c r="AC173" s="202"/>
      <c r="AD173" s="202"/>
    </row>
    <row r="174" spans="1:30" s="163" customFormat="1" ht="17.25" x14ac:dyDescent="0.25">
      <c r="A174" s="221" t="s">
        <v>542</v>
      </c>
      <c r="B174" s="220">
        <v>44713</v>
      </c>
      <c r="C174" s="219">
        <v>44713</v>
      </c>
      <c r="D174" s="218"/>
      <c r="E174" s="222" t="s">
        <v>544</v>
      </c>
      <c r="F174" s="216" t="s">
        <v>39</v>
      </c>
      <c r="G174" s="215"/>
      <c r="H174" s="214"/>
      <c r="I174" s="214"/>
      <c r="J174" s="213"/>
      <c r="K174" s="213"/>
      <c r="L174" s="212">
        <v>0.375</v>
      </c>
      <c r="M174" s="211">
        <v>0.83333333333333337</v>
      </c>
      <c r="N174" s="211" t="s">
        <v>142</v>
      </c>
      <c r="O174" s="211"/>
      <c r="P174" s="211"/>
      <c r="Q174" s="210"/>
      <c r="R174" s="209"/>
      <c r="S174" s="208"/>
      <c r="T174" s="208"/>
      <c r="U174" s="207"/>
      <c r="V174" s="207"/>
      <c r="W174" s="206" t="s">
        <v>48</v>
      </c>
      <c r="X174" s="211"/>
      <c r="Y174" s="204" t="s">
        <v>29</v>
      </c>
      <c r="Z174" s="204" t="s">
        <v>61</v>
      </c>
      <c r="AA174" s="203" t="s">
        <v>316</v>
      </c>
      <c r="AB174" s="223" t="s">
        <v>58</v>
      </c>
      <c r="AC174" s="202"/>
      <c r="AD174" s="202"/>
    </row>
    <row r="175" spans="1:30" s="163" customFormat="1" ht="15" x14ac:dyDescent="0.25">
      <c r="A175" s="221" t="s">
        <v>542</v>
      </c>
      <c r="B175" s="220">
        <v>44713</v>
      </c>
      <c r="C175" s="219"/>
      <c r="D175" s="218" t="s">
        <v>545</v>
      </c>
      <c r="E175" s="217" t="s">
        <v>546</v>
      </c>
      <c r="F175" s="216"/>
      <c r="G175" s="215">
        <v>2.5</v>
      </c>
      <c r="H175" s="214">
        <v>10</v>
      </c>
      <c r="I175" s="214">
        <v>20</v>
      </c>
      <c r="J175" s="213">
        <v>0.40625</v>
      </c>
      <c r="K175" s="213">
        <v>0.51041666666666663</v>
      </c>
      <c r="L175" s="212"/>
      <c r="M175" s="211"/>
      <c r="N175" s="211" t="s">
        <v>142</v>
      </c>
      <c r="O175" s="211" t="s">
        <v>136</v>
      </c>
      <c r="P175" s="211" t="s">
        <v>151</v>
      </c>
      <c r="Q175" s="210" t="s">
        <v>56</v>
      </c>
      <c r="R175" s="209">
        <v>55</v>
      </c>
      <c r="S175" s="208">
        <f>R175*AE1</f>
        <v>68.75</v>
      </c>
      <c r="T175" s="208">
        <v>99</v>
      </c>
      <c r="U175" s="207">
        <f t="shared" ref="U175:U180" si="14">((T175-S175)/T175)</f>
        <v>0.30555555555555558</v>
      </c>
      <c r="V175" s="207">
        <f t="shared" ref="V175:V180" si="15">((T175-S175)/S175)</f>
        <v>0.44</v>
      </c>
      <c r="W175" s="206" t="s">
        <v>159</v>
      </c>
      <c r="X175" s="224" t="s">
        <v>547</v>
      </c>
      <c r="Y175" s="204" t="s">
        <v>153</v>
      </c>
      <c r="Z175" s="204" t="s">
        <v>61</v>
      </c>
      <c r="AA175" s="203" t="s">
        <v>316</v>
      </c>
      <c r="AB175" s="223" t="s">
        <v>58</v>
      </c>
      <c r="AC175" s="202"/>
      <c r="AD175" s="202"/>
    </row>
    <row r="176" spans="1:30" s="163" customFormat="1" ht="15" x14ac:dyDescent="0.25">
      <c r="A176" s="221" t="s">
        <v>542</v>
      </c>
      <c r="B176" s="220">
        <v>44713</v>
      </c>
      <c r="C176" s="219"/>
      <c r="D176" s="218" t="s">
        <v>548</v>
      </c>
      <c r="E176" s="217" t="s">
        <v>549</v>
      </c>
      <c r="F176" s="216"/>
      <c r="G176" s="215">
        <v>4.5</v>
      </c>
      <c r="H176" s="214">
        <v>15</v>
      </c>
      <c r="I176" s="214">
        <v>35</v>
      </c>
      <c r="J176" s="213">
        <v>0.58333333333333337</v>
      </c>
      <c r="K176" s="213">
        <v>0.77083333333333337</v>
      </c>
      <c r="L176" s="212"/>
      <c r="M176" s="211"/>
      <c r="N176" s="211" t="s">
        <v>142</v>
      </c>
      <c r="O176" s="211" t="s">
        <v>157</v>
      </c>
      <c r="P176" s="211" t="s">
        <v>151</v>
      </c>
      <c r="Q176" s="210" t="s">
        <v>46</v>
      </c>
      <c r="R176" s="209">
        <v>67</v>
      </c>
      <c r="S176" s="208">
        <f>R176*AE1</f>
        <v>83.75</v>
      </c>
      <c r="T176" s="208">
        <v>129</v>
      </c>
      <c r="U176" s="207">
        <f t="shared" si="14"/>
        <v>0.35077519379844962</v>
      </c>
      <c r="V176" s="207">
        <f t="shared" si="15"/>
        <v>0.54029850746268659</v>
      </c>
      <c r="W176" s="206" t="s">
        <v>159</v>
      </c>
      <c r="X176" s="224" t="s">
        <v>550</v>
      </c>
      <c r="Y176" s="204" t="s">
        <v>153</v>
      </c>
      <c r="Z176" s="204" t="s">
        <v>61</v>
      </c>
      <c r="AA176" s="203" t="s">
        <v>316</v>
      </c>
      <c r="AB176" s="223" t="s">
        <v>58</v>
      </c>
      <c r="AC176" s="202"/>
      <c r="AD176" s="202"/>
    </row>
    <row r="177" spans="1:30" s="163" customFormat="1" ht="15" x14ac:dyDescent="0.25">
      <c r="A177" s="221" t="s">
        <v>542</v>
      </c>
      <c r="B177" s="220">
        <v>44713</v>
      </c>
      <c r="C177" s="219"/>
      <c r="D177" s="218" t="s">
        <v>551</v>
      </c>
      <c r="E177" s="217" t="s">
        <v>552</v>
      </c>
      <c r="F177" s="216"/>
      <c r="G177" s="215">
        <v>7</v>
      </c>
      <c r="H177" s="214">
        <v>15</v>
      </c>
      <c r="I177" s="214">
        <v>70</v>
      </c>
      <c r="J177" s="213">
        <v>0.39583333333333331</v>
      </c>
      <c r="K177" s="213">
        <v>0.6875</v>
      </c>
      <c r="L177" s="212"/>
      <c r="M177" s="211"/>
      <c r="N177" s="211" t="s">
        <v>142</v>
      </c>
      <c r="O177" s="211" t="s">
        <v>57</v>
      </c>
      <c r="P177" s="211" t="s">
        <v>151</v>
      </c>
      <c r="Q177" s="210" t="s">
        <v>46</v>
      </c>
      <c r="R177" s="209">
        <v>129.9</v>
      </c>
      <c r="S177" s="208">
        <f>R177*AE1</f>
        <v>162.375</v>
      </c>
      <c r="T177" s="208">
        <v>239</v>
      </c>
      <c r="U177" s="207">
        <f t="shared" si="14"/>
        <v>0.32060669456066948</v>
      </c>
      <c r="V177" s="207">
        <f t="shared" si="15"/>
        <v>0.4719014626635874</v>
      </c>
      <c r="W177" s="206" t="s">
        <v>159</v>
      </c>
      <c r="X177" s="224" t="s">
        <v>553</v>
      </c>
      <c r="Y177" s="204" t="s">
        <v>153</v>
      </c>
      <c r="Z177" s="204" t="s">
        <v>61</v>
      </c>
      <c r="AA177" s="203" t="s">
        <v>316</v>
      </c>
      <c r="AB177" s="223" t="s">
        <v>58</v>
      </c>
      <c r="AC177" s="202"/>
      <c r="AD177" s="202"/>
    </row>
    <row r="178" spans="1:30" s="163" customFormat="1" ht="15" x14ac:dyDescent="0.25">
      <c r="A178" s="221" t="s">
        <v>542</v>
      </c>
      <c r="B178" s="220">
        <v>44713</v>
      </c>
      <c r="C178" s="219"/>
      <c r="D178" s="218" t="s">
        <v>554</v>
      </c>
      <c r="E178" s="217" t="s">
        <v>555</v>
      </c>
      <c r="F178" s="216"/>
      <c r="G178" s="215">
        <v>4.5</v>
      </c>
      <c r="H178" s="214">
        <v>15</v>
      </c>
      <c r="I178" s="214">
        <v>35</v>
      </c>
      <c r="J178" s="213">
        <v>0.54166666666666663</v>
      </c>
      <c r="K178" s="213">
        <v>0.72916666666666663</v>
      </c>
      <c r="L178" s="212"/>
      <c r="M178" s="211"/>
      <c r="N178" s="211" t="s">
        <v>142</v>
      </c>
      <c r="O178" s="211" t="s">
        <v>157</v>
      </c>
      <c r="P178" s="211" t="s">
        <v>151</v>
      </c>
      <c r="Q178" s="210" t="s">
        <v>46</v>
      </c>
      <c r="R178" s="209">
        <v>77.900000000000006</v>
      </c>
      <c r="S178" s="208">
        <f>R178*AE1</f>
        <v>97.375</v>
      </c>
      <c r="T178" s="208">
        <v>149</v>
      </c>
      <c r="U178" s="207">
        <f t="shared" si="14"/>
        <v>0.34647651006711411</v>
      </c>
      <c r="V178" s="207">
        <f t="shared" si="15"/>
        <v>0.53016688061617456</v>
      </c>
      <c r="W178" s="206" t="s">
        <v>159</v>
      </c>
      <c r="X178" s="224" t="s">
        <v>556</v>
      </c>
      <c r="Y178" s="204" t="s">
        <v>153</v>
      </c>
      <c r="Z178" s="204" t="s">
        <v>61</v>
      </c>
      <c r="AA178" s="203" t="s">
        <v>316</v>
      </c>
      <c r="AB178" s="223" t="s">
        <v>58</v>
      </c>
      <c r="AC178" s="202"/>
      <c r="AD178" s="202"/>
    </row>
    <row r="179" spans="1:30" s="163" customFormat="1" ht="15" x14ac:dyDescent="0.25">
      <c r="A179" s="221" t="s">
        <v>542</v>
      </c>
      <c r="B179" s="220">
        <v>44713</v>
      </c>
      <c r="C179" s="219"/>
      <c r="D179" s="218" t="s">
        <v>557</v>
      </c>
      <c r="E179" s="217" t="s">
        <v>186</v>
      </c>
      <c r="F179" s="216"/>
      <c r="G179" s="215">
        <v>4</v>
      </c>
      <c r="H179" s="214">
        <v>2</v>
      </c>
      <c r="I179" s="214">
        <v>6</v>
      </c>
      <c r="J179" s="213">
        <v>0.375</v>
      </c>
      <c r="K179" s="213">
        <v>0.54166666666666663</v>
      </c>
      <c r="L179" s="212"/>
      <c r="M179" s="211"/>
      <c r="N179" s="211" t="s">
        <v>142</v>
      </c>
      <c r="O179" s="211" t="s">
        <v>157</v>
      </c>
      <c r="P179" s="211" t="s">
        <v>151</v>
      </c>
      <c r="Q179" s="210" t="s">
        <v>187</v>
      </c>
      <c r="R179" s="209">
        <v>750</v>
      </c>
      <c r="S179" s="208">
        <f>R179*AE1</f>
        <v>937.5</v>
      </c>
      <c r="T179" s="208">
        <v>1499</v>
      </c>
      <c r="U179" s="207">
        <f t="shared" si="14"/>
        <v>0.37458305537024683</v>
      </c>
      <c r="V179" s="207">
        <f t="shared" si="15"/>
        <v>0.59893333333333332</v>
      </c>
      <c r="W179" s="206" t="s">
        <v>188</v>
      </c>
      <c r="X179" s="224" t="s">
        <v>189</v>
      </c>
      <c r="Y179" s="204" t="s">
        <v>153</v>
      </c>
      <c r="Z179" s="204" t="s">
        <v>61</v>
      </c>
      <c r="AA179" s="203" t="s">
        <v>316</v>
      </c>
      <c r="AB179" s="223" t="s">
        <v>58</v>
      </c>
      <c r="AC179" s="202"/>
      <c r="AD179" s="202"/>
    </row>
    <row r="180" spans="1:30" s="163" customFormat="1" ht="15" x14ac:dyDescent="0.25">
      <c r="A180" s="221" t="s">
        <v>542</v>
      </c>
      <c r="B180" s="220">
        <v>44713</v>
      </c>
      <c r="C180" s="219"/>
      <c r="D180" s="218" t="s">
        <v>558</v>
      </c>
      <c r="E180" s="217" t="s">
        <v>191</v>
      </c>
      <c r="F180" s="216"/>
      <c r="G180" s="215">
        <v>8</v>
      </c>
      <c r="H180" s="214">
        <v>2</v>
      </c>
      <c r="I180" s="214">
        <v>6</v>
      </c>
      <c r="J180" s="213">
        <v>0.375</v>
      </c>
      <c r="K180" s="213">
        <v>0.70833333333333337</v>
      </c>
      <c r="L180" s="212"/>
      <c r="M180" s="211"/>
      <c r="N180" s="211" t="s">
        <v>142</v>
      </c>
      <c r="O180" s="211" t="s">
        <v>157</v>
      </c>
      <c r="P180" s="211" t="s">
        <v>151</v>
      </c>
      <c r="Q180" s="210" t="s">
        <v>187</v>
      </c>
      <c r="R180" s="209">
        <v>1240</v>
      </c>
      <c r="S180" s="208">
        <f>R180*AE1</f>
        <v>1550</v>
      </c>
      <c r="T180" s="208">
        <v>2399</v>
      </c>
      <c r="U180" s="207">
        <f t="shared" si="14"/>
        <v>0.35389745727386412</v>
      </c>
      <c r="V180" s="207">
        <f t="shared" si="15"/>
        <v>0.54774193548387096</v>
      </c>
      <c r="W180" s="206" t="s">
        <v>188</v>
      </c>
      <c r="X180" s="224" t="s">
        <v>192</v>
      </c>
      <c r="Y180" s="204" t="s">
        <v>153</v>
      </c>
      <c r="Z180" s="204" t="s">
        <v>61</v>
      </c>
      <c r="AA180" s="203" t="s">
        <v>316</v>
      </c>
      <c r="AB180" s="223" t="s">
        <v>58</v>
      </c>
      <c r="AC180" s="202"/>
      <c r="AD180" s="202"/>
    </row>
    <row r="181" spans="1:30" s="163" customFormat="1" ht="17.25" x14ac:dyDescent="0.25">
      <c r="A181" s="221" t="s">
        <v>542</v>
      </c>
      <c r="B181" s="220">
        <v>44714</v>
      </c>
      <c r="C181" s="219">
        <v>44714</v>
      </c>
      <c r="D181" s="218"/>
      <c r="E181" s="222" t="s">
        <v>51</v>
      </c>
      <c r="F181" s="216" t="s">
        <v>33</v>
      </c>
      <c r="G181" s="215"/>
      <c r="H181" s="214"/>
      <c r="I181" s="214"/>
      <c r="J181" s="213"/>
      <c r="K181" s="213"/>
      <c r="L181" s="212">
        <v>0.375</v>
      </c>
      <c r="M181" s="211" t="s">
        <v>194</v>
      </c>
      <c r="N181" s="211" t="s">
        <v>142</v>
      </c>
      <c r="O181" s="211"/>
      <c r="P181" s="211"/>
      <c r="Q181" s="210"/>
      <c r="R181" s="209"/>
      <c r="S181" s="208"/>
      <c r="T181" s="208"/>
      <c r="U181" s="207"/>
      <c r="V181" s="207"/>
      <c r="W181" s="206" t="s">
        <v>48</v>
      </c>
      <c r="X181" s="211"/>
      <c r="Y181" s="204" t="s">
        <v>29</v>
      </c>
      <c r="Z181" s="204" t="s">
        <v>197</v>
      </c>
      <c r="AA181" s="203" t="s">
        <v>40</v>
      </c>
      <c r="AB181" s="223" t="s">
        <v>198</v>
      </c>
      <c r="AC181" s="202" t="s">
        <v>199</v>
      </c>
      <c r="AD181" s="202"/>
    </row>
    <row r="182" spans="1:30" s="163" customFormat="1" ht="15" x14ac:dyDescent="0.25">
      <c r="A182" s="221" t="s">
        <v>542</v>
      </c>
      <c r="B182" s="220">
        <v>44714</v>
      </c>
      <c r="C182" s="219"/>
      <c r="D182" s="218" t="s">
        <v>302</v>
      </c>
      <c r="E182" s="217" t="s">
        <v>559</v>
      </c>
      <c r="F182" s="216"/>
      <c r="G182" s="215">
        <v>3</v>
      </c>
      <c r="H182" s="214">
        <v>10</v>
      </c>
      <c r="I182" s="214">
        <v>30</v>
      </c>
      <c r="J182" s="213">
        <v>0.39583333333333331</v>
      </c>
      <c r="K182" s="213">
        <v>0.52083333333333337</v>
      </c>
      <c r="L182" s="212"/>
      <c r="M182" s="211"/>
      <c r="N182" s="211" t="s">
        <v>142</v>
      </c>
      <c r="O182" s="211" t="s">
        <v>157</v>
      </c>
      <c r="P182" s="211" t="s">
        <v>158</v>
      </c>
      <c r="Q182" s="210" t="s">
        <v>55</v>
      </c>
      <c r="R182" s="209">
        <v>73</v>
      </c>
      <c r="S182" s="208">
        <f>R182*AE1</f>
        <v>91.25</v>
      </c>
      <c r="T182" s="208">
        <v>139</v>
      </c>
      <c r="U182" s="207">
        <f>((T182-S182)/T182)</f>
        <v>0.34352517985611508</v>
      </c>
      <c r="V182" s="207">
        <f>((T182-S182)/S182)</f>
        <v>0.52328767123287667</v>
      </c>
      <c r="W182" s="206" t="s">
        <v>159</v>
      </c>
      <c r="X182" s="224" t="s">
        <v>304</v>
      </c>
      <c r="Y182" s="204" t="s">
        <v>153</v>
      </c>
      <c r="Z182" s="204" t="s">
        <v>197</v>
      </c>
      <c r="AA182" s="203" t="s">
        <v>40</v>
      </c>
      <c r="AB182" s="223" t="s">
        <v>198</v>
      </c>
      <c r="AC182" s="202" t="s">
        <v>199</v>
      </c>
      <c r="AD182" s="202"/>
    </row>
    <row r="183" spans="1:30" s="163" customFormat="1" ht="15" x14ac:dyDescent="0.25">
      <c r="A183" s="221" t="s">
        <v>542</v>
      </c>
      <c r="B183" s="220">
        <v>44714</v>
      </c>
      <c r="C183" s="219"/>
      <c r="D183" s="218" t="s">
        <v>305</v>
      </c>
      <c r="E183" s="217" t="s">
        <v>306</v>
      </c>
      <c r="F183" s="216"/>
      <c r="G183" s="215">
        <v>4</v>
      </c>
      <c r="H183" s="214">
        <v>2</v>
      </c>
      <c r="I183" s="214">
        <v>15</v>
      </c>
      <c r="J183" s="213">
        <v>0.39583333333333331</v>
      </c>
      <c r="K183" s="213">
        <v>0.5625</v>
      </c>
      <c r="L183" s="212"/>
      <c r="M183" s="211"/>
      <c r="N183" s="211" t="s">
        <v>142</v>
      </c>
      <c r="O183" s="211" t="s">
        <v>57</v>
      </c>
      <c r="P183" s="211" t="s">
        <v>151</v>
      </c>
      <c r="Q183" s="210" t="s">
        <v>55</v>
      </c>
      <c r="R183" s="209">
        <v>200</v>
      </c>
      <c r="S183" s="208">
        <f>R183*AE1</f>
        <v>250</v>
      </c>
      <c r="T183" s="208">
        <v>369</v>
      </c>
      <c r="U183" s="207">
        <f>((T183-S183)/T183)</f>
        <v>0.3224932249322493</v>
      </c>
      <c r="V183" s="207">
        <f>((T183-S183)/S183)</f>
        <v>0.47599999999999998</v>
      </c>
      <c r="W183" s="206" t="s">
        <v>159</v>
      </c>
      <c r="X183" s="224" t="s">
        <v>307</v>
      </c>
      <c r="Y183" s="204" t="s">
        <v>153</v>
      </c>
      <c r="Z183" s="204" t="s">
        <v>197</v>
      </c>
      <c r="AA183" s="203" t="s">
        <v>40</v>
      </c>
      <c r="AB183" s="223" t="s">
        <v>198</v>
      </c>
      <c r="AC183" s="202" t="s">
        <v>199</v>
      </c>
      <c r="AD183" s="202"/>
    </row>
    <row r="184" spans="1:30" s="163" customFormat="1" ht="17.25" x14ac:dyDescent="0.25">
      <c r="A184" s="221" t="s">
        <v>542</v>
      </c>
      <c r="B184" s="220">
        <v>44715</v>
      </c>
      <c r="C184" s="219">
        <v>44715</v>
      </c>
      <c r="D184" s="218"/>
      <c r="E184" s="222" t="s">
        <v>51</v>
      </c>
      <c r="F184" s="216" t="s">
        <v>33</v>
      </c>
      <c r="G184" s="215"/>
      <c r="H184" s="214"/>
      <c r="I184" s="214"/>
      <c r="J184" s="213"/>
      <c r="K184" s="213"/>
      <c r="L184" s="212" t="s">
        <v>194</v>
      </c>
      <c r="M184" s="211">
        <v>0.70833333333333337</v>
      </c>
      <c r="N184" s="211" t="s">
        <v>142</v>
      </c>
      <c r="O184" s="211"/>
      <c r="P184" s="211"/>
      <c r="Q184" s="210"/>
      <c r="R184" s="209"/>
      <c r="S184" s="208"/>
      <c r="T184" s="208"/>
      <c r="U184" s="207"/>
      <c r="V184" s="207"/>
      <c r="W184" s="206" t="s">
        <v>48</v>
      </c>
      <c r="X184" s="211"/>
      <c r="Y184" s="204" t="s">
        <v>29</v>
      </c>
      <c r="Z184" s="204" t="s">
        <v>197</v>
      </c>
      <c r="AA184" s="203" t="s">
        <v>40</v>
      </c>
      <c r="AB184" s="223" t="s">
        <v>198</v>
      </c>
      <c r="AC184" s="202" t="s">
        <v>199</v>
      </c>
      <c r="AD184" s="202"/>
    </row>
    <row r="185" spans="1:30" s="163" customFormat="1" ht="15" x14ac:dyDescent="0.25">
      <c r="A185" s="221" t="s">
        <v>542</v>
      </c>
      <c r="B185" s="220">
        <v>44715</v>
      </c>
      <c r="C185" s="219"/>
      <c r="D185" s="218" t="s">
        <v>308</v>
      </c>
      <c r="E185" s="217" t="s">
        <v>309</v>
      </c>
      <c r="F185" s="216"/>
      <c r="G185" s="215">
        <v>6.5</v>
      </c>
      <c r="H185" s="214">
        <v>10</v>
      </c>
      <c r="I185" s="214">
        <v>30</v>
      </c>
      <c r="J185" s="213">
        <v>0.375</v>
      </c>
      <c r="K185" s="213">
        <v>0.64583333333333337</v>
      </c>
      <c r="L185" s="212"/>
      <c r="M185" s="211"/>
      <c r="N185" s="211" t="s">
        <v>142</v>
      </c>
      <c r="O185" s="211" t="s">
        <v>57</v>
      </c>
      <c r="P185" s="211" t="s">
        <v>151</v>
      </c>
      <c r="Q185" s="210" t="s">
        <v>55</v>
      </c>
      <c r="R185" s="209">
        <v>265</v>
      </c>
      <c r="S185" s="208">
        <f>R185*AE1</f>
        <v>331.25</v>
      </c>
      <c r="T185" s="208">
        <v>479</v>
      </c>
      <c r="U185" s="207">
        <f>((T185-S185)/T185)</f>
        <v>0.30845511482254695</v>
      </c>
      <c r="V185" s="207">
        <f>((T185-S185)/S185)</f>
        <v>0.44603773584905659</v>
      </c>
      <c r="W185" s="206" t="s">
        <v>159</v>
      </c>
      <c r="X185" s="224" t="s">
        <v>310</v>
      </c>
      <c r="Y185" s="204" t="s">
        <v>153</v>
      </c>
      <c r="Z185" s="204" t="s">
        <v>197</v>
      </c>
      <c r="AA185" s="203" t="s">
        <v>40</v>
      </c>
      <c r="AB185" s="223" t="s">
        <v>198</v>
      </c>
      <c r="AC185" s="202" t="s">
        <v>199</v>
      </c>
      <c r="AD185" s="202"/>
    </row>
    <row r="186" spans="1:30" s="163" customFormat="1" ht="15" x14ac:dyDescent="0.25">
      <c r="A186" s="221" t="s">
        <v>542</v>
      </c>
      <c r="B186" s="220">
        <v>44715</v>
      </c>
      <c r="C186" s="219"/>
      <c r="D186" s="218" t="s">
        <v>311</v>
      </c>
      <c r="E186" s="217" t="s">
        <v>312</v>
      </c>
      <c r="F186" s="216"/>
      <c r="G186" s="215">
        <v>3.5</v>
      </c>
      <c r="H186" s="214">
        <v>10</v>
      </c>
      <c r="I186" s="214">
        <v>40</v>
      </c>
      <c r="J186" s="213">
        <v>0.41666666666666669</v>
      </c>
      <c r="K186" s="213">
        <v>0.5625</v>
      </c>
      <c r="L186" s="212"/>
      <c r="M186" s="211"/>
      <c r="N186" s="211" t="s">
        <v>142</v>
      </c>
      <c r="O186" s="211" t="s">
        <v>136</v>
      </c>
      <c r="P186" s="211" t="s">
        <v>151</v>
      </c>
      <c r="Q186" s="210" t="s">
        <v>55</v>
      </c>
      <c r="R186" s="209">
        <v>115</v>
      </c>
      <c r="S186" s="208">
        <f>R186*AE1</f>
        <v>143.75</v>
      </c>
      <c r="T186" s="208">
        <v>209</v>
      </c>
      <c r="U186" s="207">
        <f>((T186-S186)/T186)</f>
        <v>0.31220095693779903</v>
      </c>
      <c r="V186" s="207">
        <f>((T186-S186)/S186)</f>
        <v>0.45391304347826089</v>
      </c>
      <c r="W186" s="206" t="s">
        <v>159</v>
      </c>
      <c r="X186" s="224" t="s">
        <v>313</v>
      </c>
      <c r="Y186" s="204" t="s">
        <v>153</v>
      </c>
      <c r="Z186" s="204" t="s">
        <v>197</v>
      </c>
      <c r="AA186" s="203" t="s">
        <v>40</v>
      </c>
      <c r="AB186" s="223" t="s">
        <v>198</v>
      </c>
      <c r="AC186" s="202" t="s">
        <v>199</v>
      </c>
      <c r="AD186" s="202"/>
    </row>
    <row r="187" spans="1:30" s="163" customFormat="1" ht="17.25" x14ac:dyDescent="0.25">
      <c r="A187" s="221" t="s">
        <v>542</v>
      </c>
      <c r="B187" s="220">
        <v>44716</v>
      </c>
      <c r="C187" s="219">
        <v>44716</v>
      </c>
      <c r="D187" s="218"/>
      <c r="E187" s="222" t="s">
        <v>50</v>
      </c>
      <c r="F187" s="216" t="s">
        <v>33</v>
      </c>
      <c r="G187" s="215"/>
      <c r="H187" s="214"/>
      <c r="I187" s="214"/>
      <c r="J187" s="213"/>
      <c r="K187" s="213"/>
      <c r="L187" s="212">
        <v>0.29166666666666669</v>
      </c>
      <c r="M187" s="211">
        <v>4.1666666666666664E-2</v>
      </c>
      <c r="N187" s="211" t="s">
        <v>142</v>
      </c>
      <c r="O187" s="211"/>
      <c r="P187" s="211"/>
      <c r="Q187" s="210"/>
      <c r="R187" s="209"/>
      <c r="S187" s="208"/>
      <c r="T187" s="208"/>
      <c r="U187" s="207"/>
      <c r="V187" s="207"/>
      <c r="W187" s="206" t="s">
        <v>48</v>
      </c>
      <c r="X187" s="211"/>
      <c r="Y187" s="204" t="s">
        <v>29</v>
      </c>
      <c r="Z187" s="204" t="s">
        <v>197</v>
      </c>
      <c r="AA187" s="203" t="s">
        <v>40</v>
      </c>
      <c r="AB187" s="223" t="s">
        <v>198</v>
      </c>
      <c r="AC187" s="202" t="s">
        <v>199</v>
      </c>
      <c r="AD187" s="202"/>
    </row>
    <row r="188" spans="1:30" s="163" customFormat="1" ht="15" x14ac:dyDescent="0.25">
      <c r="A188" s="221" t="s">
        <v>542</v>
      </c>
      <c r="B188" s="220">
        <v>44716</v>
      </c>
      <c r="C188" s="219"/>
      <c r="D188" s="218" t="s">
        <v>560</v>
      </c>
      <c r="E188" s="217" t="s">
        <v>561</v>
      </c>
      <c r="F188" s="216"/>
      <c r="G188" s="215">
        <v>3.5</v>
      </c>
      <c r="H188" s="214">
        <v>10</v>
      </c>
      <c r="I188" s="214">
        <v>240</v>
      </c>
      <c r="J188" s="213">
        <v>0.41666666666666669</v>
      </c>
      <c r="K188" s="213">
        <v>0.5625</v>
      </c>
      <c r="L188" s="212"/>
      <c r="M188" s="211"/>
      <c r="N188" s="211" t="s">
        <v>142</v>
      </c>
      <c r="O188" s="211" t="s">
        <v>157</v>
      </c>
      <c r="P188" s="211" t="s">
        <v>158</v>
      </c>
      <c r="Q188" s="210" t="s">
        <v>56</v>
      </c>
      <c r="R188" s="209">
        <v>59</v>
      </c>
      <c r="S188" s="208">
        <f>R188*AE1</f>
        <v>73.75</v>
      </c>
      <c r="T188" s="208">
        <v>109</v>
      </c>
      <c r="U188" s="207">
        <f>((T188-S188)/T188)</f>
        <v>0.32339449541284404</v>
      </c>
      <c r="V188" s="207">
        <f>((T188-S188)/S188)</f>
        <v>0.47796610169491527</v>
      </c>
      <c r="W188" s="206" t="s">
        <v>159</v>
      </c>
      <c r="X188" s="224" t="s">
        <v>562</v>
      </c>
      <c r="Y188" s="204" t="s">
        <v>153</v>
      </c>
      <c r="Z188" s="204" t="s">
        <v>197</v>
      </c>
      <c r="AA188" s="203" t="s">
        <v>40</v>
      </c>
      <c r="AB188" s="223" t="s">
        <v>198</v>
      </c>
      <c r="AC188" s="202" t="s">
        <v>199</v>
      </c>
      <c r="AD188" s="202"/>
    </row>
    <row r="189" spans="1:30" s="163" customFormat="1" ht="15" x14ac:dyDescent="0.25">
      <c r="A189" s="221" t="s">
        <v>542</v>
      </c>
      <c r="B189" s="220">
        <v>44716</v>
      </c>
      <c r="C189" s="219"/>
      <c r="D189" s="218" t="s">
        <v>563</v>
      </c>
      <c r="E189" s="217" t="s">
        <v>564</v>
      </c>
      <c r="F189" s="216"/>
      <c r="G189" s="215">
        <v>4</v>
      </c>
      <c r="H189" s="214">
        <v>2</v>
      </c>
      <c r="I189" s="214">
        <v>40</v>
      </c>
      <c r="J189" s="213">
        <v>0.39583333333333331</v>
      </c>
      <c r="K189" s="213">
        <v>0.5625</v>
      </c>
      <c r="L189" s="212"/>
      <c r="M189" s="211"/>
      <c r="N189" s="211" t="s">
        <v>142</v>
      </c>
      <c r="O189" s="211" t="s">
        <v>136</v>
      </c>
      <c r="P189" s="211" t="s">
        <v>180</v>
      </c>
      <c r="Q189" s="210" t="s">
        <v>68</v>
      </c>
      <c r="R189" s="209">
        <v>129</v>
      </c>
      <c r="S189" s="208">
        <f>R189*AE1</f>
        <v>161.25</v>
      </c>
      <c r="T189" s="208">
        <v>229</v>
      </c>
      <c r="U189" s="207">
        <f>((T189-S189)/T189)</f>
        <v>0.29585152838427947</v>
      </c>
      <c r="V189" s="207">
        <f>((T189-S189)/S189)</f>
        <v>0.4201550387596899</v>
      </c>
      <c r="W189" s="206" t="s">
        <v>159</v>
      </c>
      <c r="X189" s="224" t="s">
        <v>565</v>
      </c>
      <c r="Y189" s="204" t="s">
        <v>153</v>
      </c>
      <c r="Z189" s="204" t="s">
        <v>197</v>
      </c>
      <c r="AA189" s="203" t="s">
        <v>40</v>
      </c>
      <c r="AB189" s="223" t="s">
        <v>198</v>
      </c>
      <c r="AC189" s="202" t="s">
        <v>199</v>
      </c>
      <c r="AD189" s="202"/>
    </row>
    <row r="190" spans="1:30" s="163" customFormat="1" ht="15" x14ac:dyDescent="0.25">
      <c r="A190" s="221" t="s">
        <v>542</v>
      </c>
      <c r="B190" s="220">
        <v>44716</v>
      </c>
      <c r="C190" s="219"/>
      <c r="D190" s="218" t="s">
        <v>566</v>
      </c>
      <c r="E190" s="217" t="s">
        <v>567</v>
      </c>
      <c r="F190" s="216"/>
      <c r="G190" s="215">
        <v>4.5</v>
      </c>
      <c r="H190" s="214">
        <v>6</v>
      </c>
      <c r="I190" s="214">
        <v>25</v>
      </c>
      <c r="J190" s="213">
        <v>0.39583333333333331</v>
      </c>
      <c r="K190" s="213">
        <v>0.58333333333333337</v>
      </c>
      <c r="L190" s="212"/>
      <c r="M190" s="211"/>
      <c r="N190" s="211" t="s">
        <v>142</v>
      </c>
      <c r="O190" s="211" t="s">
        <v>136</v>
      </c>
      <c r="P190" s="211" t="s">
        <v>151</v>
      </c>
      <c r="Q190" s="210" t="s">
        <v>55</v>
      </c>
      <c r="R190" s="209">
        <v>70</v>
      </c>
      <c r="S190" s="208">
        <f>R190*AE1</f>
        <v>87.5</v>
      </c>
      <c r="T190" s="208">
        <v>129</v>
      </c>
      <c r="U190" s="207">
        <f>((T190-S190)/T190)</f>
        <v>0.32170542635658916</v>
      </c>
      <c r="V190" s="207">
        <f>((T190-S190)/S190)</f>
        <v>0.47428571428571431</v>
      </c>
      <c r="W190" s="206" t="s">
        <v>159</v>
      </c>
      <c r="X190" s="224" t="s">
        <v>568</v>
      </c>
      <c r="Y190" s="204" t="s">
        <v>153</v>
      </c>
      <c r="Z190" s="204" t="s">
        <v>197</v>
      </c>
      <c r="AA190" s="203" t="s">
        <v>40</v>
      </c>
      <c r="AB190" s="223" t="s">
        <v>198</v>
      </c>
      <c r="AC190" s="202" t="s">
        <v>199</v>
      </c>
      <c r="AD190" s="202"/>
    </row>
    <row r="191" spans="1:30" s="163" customFormat="1" ht="15" x14ac:dyDescent="0.25">
      <c r="A191" s="221" t="s">
        <v>542</v>
      </c>
      <c r="B191" s="220">
        <v>44716</v>
      </c>
      <c r="C191" s="219"/>
      <c r="D191" s="218" t="s">
        <v>569</v>
      </c>
      <c r="E191" s="217" t="s">
        <v>186</v>
      </c>
      <c r="F191" s="216"/>
      <c r="G191" s="215">
        <v>4</v>
      </c>
      <c r="H191" s="214">
        <v>2</v>
      </c>
      <c r="I191" s="214">
        <v>6</v>
      </c>
      <c r="J191" s="213">
        <v>0.375</v>
      </c>
      <c r="K191" s="213">
        <v>0.54166666666666663</v>
      </c>
      <c r="L191" s="212"/>
      <c r="M191" s="211"/>
      <c r="N191" s="211" t="s">
        <v>142</v>
      </c>
      <c r="O191" s="211" t="s">
        <v>157</v>
      </c>
      <c r="P191" s="211" t="s">
        <v>151</v>
      </c>
      <c r="Q191" s="210" t="s">
        <v>187</v>
      </c>
      <c r="R191" s="209">
        <v>455</v>
      </c>
      <c r="S191" s="208">
        <f>R191*AE1</f>
        <v>568.75</v>
      </c>
      <c r="T191" s="208">
        <v>899</v>
      </c>
      <c r="U191" s="207">
        <f>((T191-S191)/T191)</f>
        <v>0.36735261401557284</v>
      </c>
      <c r="V191" s="207">
        <f>((T191-S191)/S191)</f>
        <v>0.58065934065934066</v>
      </c>
      <c r="W191" s="206" t="s">
        <v>188</v>
      </c>
      <c r="X191" s="224" t="s">
        <v>189</v>
      </c>
      <c r="Y191" s="204" t="s">
        <v>153</v>
      </c>
      <c r="Z191" s="204" t="s">
        <v>197</v>
      </c>
      <c r="AA191" s="203" t="s">
        <v>40</v>
      </c>
      <c r="AB191" s="223" t="s">
        <v>198</v>
      </c>
      <c r="AC191" s="202" t="s">
        <v>199</v>
      </c>
      <c r="AD191" s="202"/>
    </row>
    <row r="192" spans="1:30" s="163" customFormat="1" ht="15" x14ac:dyDescent="0.25">
      <c r="A192" s="221" t="s">
        <v>542</v>
      </c>
      <c r="B192" s="220">
        <v>44716</v>
      </c>
      <c r="C192" s="219"/>
      <c r="D192" s="218" t="s">
        <v>570</v>
      </c>
      <c r="E192" s="217" t="s">
        <v>191</v>
      </c>
      <c r="F192" s="216"/>
      <c r="G192" s="215">
        <v>8</v>
      </c>
      <c r="H192" s="214">
        <v>2</v>
      </c>
      <c r="I192" s="214">
        <v>6</v>
      </c>
      <c r="J192" s="213">
        <v>0.375</v>
      </c>
      <c r="K192" s="213">
        <v>0.70833333333333337</v>
      </c>
      <c r="L192" s="212"/>
      <c r="M192" s="211"/>
      <c r="N192" s="211" t="s">
        <v>142</v>
      </c>
      <c r="O192" s="211" t="s">
        <v>157</v>
      </c>
      <c r="P192" s="211" t="s">
        <v>151</v>
      </c>
      <c r="Q192" s="210" t="s">
        <v>187</v>
      </c>
      <c r="R192" s="209">
        <v>750</v>
      </c>
      <c r="S192" s="208">
        <f>R192*AE1</f>
        <v>937.5</v>
      </c>
      <c r="T192" s="208">
        <v>1499</v>
      </c>
      <c r="U192" s="207">
        <f>((T192-S192)/T192)</f>
        <v>0.37458305537024683</v>
      </c>
      <c r="V192" s="207">
        <f>((T192-S192)/S192)</f>
        <v>0.59893333333333332</v>
      </c>
      <c r="W192" s="206" t="s">
        <v>188</v>
      </c>
      <c r="X192" s="224" t="s">
        <v>192</v>
      </c>
      <c r="Y192" s="204" t="s">
        <v>153</v>
      </c>
      <c r="Z192" s="204" t="s">
        <v>197</v>
      </c>
      <c r="AA192" s="203" t="s">
        <v>40</v>
      </c>
      <c r="AB192" s="223" t="s">
        <v>198</v>
      </c>
      <c r="AC192" s="202" t="s">
        <v>199</v>
      </c>
      <c r="AD192" s="202"/>
    </row>
    <row r="193" spans="1:30" s="163" customFormat="1" ht="17.25" x14ac:dyDescent="0.25">
      <c r="A193" s="221" t="s">
        <v>542</v>
      </c>
      <c r="B193" s="220">
        <v>44717</v>
      </c>
      <c r="C193" s="219">
        <v>44717</v>
      </c>
      <c r="D193" s="218"/>
      <c r="E193" s="222" t="s">
        <v>265</v>
      </c>
      <c r="F193" s="216" t="s">
        <v>80</v>
      </c>
      <c r="G193" s="215"/>
      <c r="H193" s="214"/>
      <c r="I193" s="214"/>
      <c r="J193" s="213"/>
      <c r="K193" s="213"/>
      <c r="L193" s="212" t="s">
        <v>194</v>
      </c>
      <c r="M193" s="211" t="s">
        <v>194</v>
      </c>
      <c r="N193" s="211" t="s">
        <v>142</v>
      </c>
      <c r="O193" s="211"/>
      <c r="P193" s="211"/>
      <c r="Q193" s="210"/>
      <c r="R193" s="209"/>
      <c r="S193" s="208"/>
      <c r="T193" s="208"/>
      <c r="U193" s="207"/>
      <c r="V193" s="207"/>
      <c r="W193" s="206" t="s">
        <v>195</v>
      </c>
      <c r="X193" s="211"/>
      <c r="Y193" s="204"/>
      <c r="Z193" s="204"/>
      <c r="AA193" s="203"/>
      <c r="AB193" s="223"/>
      <c r="AC193" s="202"/>
      <c r="AD193" s="202"/>
    </row>
    <row r="194" spans="1:30" s="163" customFormat="1" ht="17.25" x14ac:dyDescent="0.25">
      <c r="A194" s="221" t="s">
        <v>542</v>
      </c>
      <c r="B194" s="220">
        <v>44718</v>
      </c>
      <c r="C194" s="219">
        <v>44718</v>
      </c>
      <c r="D194" s="218"/>
      <c r="E194" s="222" t="s">
        <v>218</v>
      </c>
      <c r="F194" s="216" t="s">
        <v>33</v>
      </c>
      <c r="G194" s="215"/>
      <c r="H194" s="214"/>
      <c r="I194" s="214"/>
      <c r="J194" s="213"/>
      <c r="K194" s="213"/>
      <c r="L194" s="212">
        <v>0.33333333333333331</v>
      </c>
      <c r="M194" s="211">
        <v>0.95833333333333337</v>
      </c>
      <c r="N194" s="211" t="s">
        <v>142</v>
      </c>
      <c r="O194" s="211"/>
      <c r="P194" s="211"/>
      <c r="Q194" s="210"/>
      <c r="R194" s="209"/>
      <c r="S194" s="208"/>
      <c r="T194" s="208"/>
      <c r="U194" s="207"/>
      <c r="V194" s="207"/>
      <c r="W194" s="206" t="s">
        <v>48</v>
      </c>
      <c r="X194" s="211"/>
      <c r="Y194" s="204" t="s">
        <v>29</v>
      </c>
      <c r="Z194" s="204" t="s">
        <v>219</v>
      </c>
      <c r="AA194" s="203" t="s">
        <v>67</v>
      </c>
      <c r="AB194" s="223" t="s">
        <v>220</v>
      </c>
      <c r="AC194" s="202" t="s">
        <v>45</v>
      </c>
      <c r="AD194" s="202" t="s">
        <v>221</v>
      </c>
    </row>
    <row r="195" spans="1:30" s="163" customFormat="1" ht="15" x14ac:dyDescent="0.25">
      <c r="A195" s="221" t="s">
        <v>542</v>
      </c>
      <c r="B195" s="220">
        <v>44718</v>
      </c>
      <c r="C195" s="219"/>
      <c r="D195" s="218" t="s">
        <v>222</v>
      </c>
      <c r="E195" s="217" t="s">
        <v>223</v>
      </c>
      <c r="F195" s="216"/>
      <c r="G195" s="215">
        <v>2</v>
      </c>
      <c r="H195" s="214">
        <v>16</v>
      </c>
      <c r="I195" s="214">
        <v>88</v>
      </c>
      <c r="J195" s="213">
        <v>0.375</v>
      </c>
      <c r="K195" s="213">
        <v>0.45833333333333331</v>
      </c>
      <c r="L195" s="212"/>
      <c r="M195" s="211"/>
      <c r="N195" s="211" t="s">
        <v>142</v>
      </c>
      <c r="O195" s="211" t="s">
        <v>157</v>
      </c>
      <c r="P195" s="211" t="s">
        <v>151</v>
      </c>
      <c r="Q195" s="210" t="s">
        <v>44</v>
      </c>
      <c r="R195" s="225">
        <v>24</v>
      </c>
      <c r="S195" s="208">
        <f>R195*AF1</f>
        <v>34.799999999999997</v>
      </c>
      <c r="T195" s="208">
        <v>119</v>
      </c>
      <c r="U195" s="207">
        <f>((T195-S195)/T195)</f>
        <v>0.70756302521008407</v>
      </c>
      <c r="V195" s="207">
        <f>((T195-S195)/S195)</f>
        <v>2.4195402298850577</v>
      </c>
      <c r="W195" s="206" t="s">
        <v>159</v>
      </c>
      <c r="X195" s="224" t="s">
        <v>224</v>
      </c>
      <c r="Y195" s="204" t="s">
        <v>153</v>
      </c>
      <c r="Z195" s="204" t="s">
        <v>219</v>
      </c>
      <c r="AA195" s="203" t="s">
        <v>67</v>
      </c>
      <c r="AB195" s="223" t="s">
        <v>220</v>
      </c>
      <c r="AC195" s="202" t="s">
        <v>45</v>
      </c>
      <c r="AD195" s="202" t="s">
        <v>221</v>
      </c>
    </row>
    <row r="196" spans="1:30" s="163" customFormat="1" ht="15" x14ac:dyDescent="0.25">
      <c r="A196" s="221" t="s">
        <v>542</v>
      </c>
      <c r="B196" s="220">
        <v>44718</v>
      </c>
      <c r="C196" s="219"/>
      <c r="D196" s="218" t="s">
        <v>225</v>
      </c>
      <c r="E196" s="217" t="s">
        <v>226</v>
      </c>
      <c r="F196" s="216"/>
      <c r="G196" s="215">
        <v>3</v>
      </c>
      <c r="H196" s="214">
        <v>16</v>
      </c>
      <c r="I196" s="214">
        <v>44</v>
      </c>
      <c r="J196" s="213">
        <v>0.54166666666666663</v>
      </c>
      <c r="K196" s="213">
        <v>0.66666666666666663</v>
      </c>
      <c r="L196" s="212"/>
      <c r="M196" s="211"/>
      <c r="N196" s="211" t="s">
        <v>142</v>
      </c>
      <c r="O196" s="211" t="s">
        <v>136</v>
      </c>
      <c r="P196" s="211" t="s">
        <v>151</v>
      </c>
      <c r="Q196" s="210" t="s">
        <v>227</v>
      </c>
      <c r="R196" s="225">
        <v>54</v>
      </c>
      <c r="S196" s="208">
        <f>R196*AF1</f>
        <v>78.3</v>
      </c>
      <c r="T196" s="208">
        <v>119</v>
      </c>
      <c r="U196" s="207">
        <f>((T196-S196)/T196)</f>
        <v>0.34201680672268908</v>
      </c>
      <c r="V196" s="207">
        <f>((T196-S196)/S196)</f>
        <v>0.51979565772669223</v>
      </c>
      <c r="W196" s="206" t="s">
        <v>159</v>
      </c>
      <c r="X196" s="224" t="s">
        <v>229</v>
      </c>
      <c r="Y196" s="204" t="s">
        <v>153</v>
      </c>
      <c r="Z196" s="204" t="s">
        <v>219</v>
      </c>
      <c r="AA196" s="203" t="s">
        <v>67</v>
      </c>
      <c r="AB196" s="223" t="s">
        <v>220</v>
      </c>
      <c r="AC196" s="202" t="s">
        <v>45</v>
      </c>
      <c r="AD196" s="202" t="s">
        <v>230</v>
      </c>
    </row>
    <row r="197" spans="1:30" s="163" customFormat="1" ht="15" x14ac:dyDescent="0.25">
      <c r="A197" s="221" t="s">
        <v>542</v>
      </c>
      <c r="B197" s="220">
        <v>44718</v>
      </c>
      <c r="C197" s="219"/>
      <c r="D197" s="218" t="s">
        <v>231</v>
      </c>
      <c r="E197" s="217" t="s">
        <v>232</v>
      </c>
      <c r="F197" s="216"/>
      <c r="G197" s="215">
        <v>3.5</v>
      </c>
      <c r="H197" s="214">
        <v>1</v>
      </c>
      <c r="I197" s="214">
        <v>10</v>
      </c>
      <c r="J197" s="213">
        <v>0.375</v>
      </c>
      <c r="K197" s="213">
        <v>0.52083333333333337</v>
      </c>
      <c r="L197" s="212"/>
      <c r="M197" s="211"/>
      <c r="N197" s="211" t="s">
        <v>142</v>
      </c>
      <c r="O197" s="211" t="s">
        <v>136</v>
      </c>
      <c r="P197" s="211" t="s">
        <v>158</v>
      </c>
      <c r="Q197" s="210" t="s">
        <v>233</v>
      </c>
      <c r="R197" s="225">
        <f>1450/3</f>
        <v>483.33333333333331</v>
      </c>
      <c r="S197" s="208">
        <f>R197*AF1</f>
        <v>700.83333333333326</v>
      </c>
      <c r="T197" s="208">
        <v>1029</v>
      </c>
      <c r="U197" s="207">
        <f>((T197-S197)/T197)</f>
        <v>0.31891804340783941</v>
      </c>
      <c r="V197" s="207">
        <f>((T197-S197)/S197)</f>
        <v>0.4682520808561238</v>
      </c>
      <c r="W197" s="206" t="s">
        <v>159</v>
      </c>
      <c r="X197" s="224" t="s">
        <v>234</v>
      </c>
      <c r="Y197" s="204" t="s">
        <v>153</v>
      </c>
      <c r="Z197" s="204" t="s">
        <v>219</v>
      </c>
      <c r="AA197" s="203" t="s">
        <v>67</v>
      </c>
      <c r="AB197" s="223" t="s">
        <v>220</v>
      </c>
      <c r="AC197" s="202" t="s">
        <v>45</v>
      </c>
      <c r="AD197" s="202" t="s">
        <v>235</v>
      </c>
    </row>
    <row r="198" spans="1:30" s="163" customFormat="1" ht="17.25" x14ac:dyDescent="0.25">
      <c r="A198" s="221" t="s">
        <v>542</v>
      </c>
      <c r="B198" s="220">
        <v>44719</v>
      </c>
      <c r="C198" s="219">
        <v>44719</v>
      </c>
      <c r="D198" s="218"/>
      <c r="E198" s="222" t="s">
        <v>53</v>
      </c>
      <c r="F198" s="216" t="s">
        <v>33</v>
      </c>
      <c r="G198" s="215"/>
      <c r="H198" s="214"/>
      <c r="I198" s="214"/>
      <c r="J198" s="213"/>
      <c r="K198" s="213"/>
      <c r="L198" s="212">
        <v>0.29166666666666669</v>
      </c>
      <c r="M198" s="211">
        <v>2.0833333333333332E-2</v>
      </c>
      <c r="N198" s="211" t="s">
        <v>142</v>
      </c>
      <c r="O198" s="211"/>
      <c r="P198" s="211"/>
      <c r="Q198" s="210"/>
      <c r="R198" s="209"/>
      <c r="S198" s="208"/>
      <c r="T198" s="208"/>
      <c r="U198" s="207"/>
      <c r="V198" s="207"/>
      <c r="W198" s="206" t="s">
        <v>48</v>
      </c>
      <c r="X198" s="211"/>
      <c r="Y198" s="204" t="s">
        <v>29</v>
      </c>
      <c r="Z198" s="204" t="s">
        <v>197</v>
      </c>
      <c r="AA198" s="203" t="s">
        <v>40</v>
      </c>
      <c r="AB198" s="223" t="s">
        <v>198</v>
      </c>
      <c r="AC198" s="202" t="s">
        <v>199</v>
      </c>
      <c r="AD198" s="202"/>
    </row>
    <row r="199" spans="1:30" s="163" customFormat="1" ht="15" x14ac:dyDescent="0.25">
      <c r="A199" s="221" t="s">
        <v>542</v>
      </c>
      <c r="B199" s="220">
        <v>44719</v>
      </c>
      <c r="C199" s="219"/>
      <c r="D199" s="218" t="s">
        <v>571</v>
      </c>
      <c r="E199" s="217" t="s">
        <v>572</v>
      </c>
      <c r="F199" s="216"/>
      <c r="G199" s="215">
        <v>4</v>
      </c>
      <c r="H199" s="214">
        <v>10</v>
      </c>
      <c r="I199" s="214">
        <v>40</v>
      </c>
      <c r="J199" s="213">
        <v>0.33333333333333331</v>
      </c>
      <c r="K199" s="213">
        <v>0.5</v>
      </c>
      <c r="L199" s="212"/>
      <c r="M199" s="211"/>
      <c r="N199" s="211" t="s">
        <v>142</v>
      </c>
      <c r="O199" s="211" t="s">
        <v>136</v>
      </c>
      <c r="P199" s="211" t="s">
        <v>151</v>
      </c>
      <c r="Q199" s="210" t="s">
        <v>55</v>
      </c>
      <c r="R199" s="225">
        <v>73</v>
      </c>
      <c r="S199" s="208">
        <f>R199*AE1</f>
        <v>91.25</v>
      </c>
      <c r="T199" s="208">
        <v>139</v>
      </c>
      <c r="U199" s="207">
        <f>((T199-S199)/T199)</f>
        <v>0.34352517985611508</v>
      </c>
      <c r="V199" s="207">
        <f>((T199-S199)/S199)</f>
        <v>0.52328767123287667</v>
      </c>
      <c r="W199" s="206" t="s">
        <v>159</v>
      </c>
      <c r="X199" s="224" t="s">
        <v>573</v>
      </c>
      <c r="Y199" s="204" t="s">
        <v>153</v>
      </c>
      <c r="Z199" s="204" t="s">
        <v>197</v>
      </c>
      <c r="AA199" s="203" t="s">
        <v>40</v>
      </c>
      <c r="AB199" s="223" t="s">
        <v>198</v>
      </c>
      <c r="AC199" s="202" t="s">
        <v>199</v>
      </c>
      <c r="AD199" s="202"/>
    </row>
    <row r="200" spans="1:30" s="163" customFormat="1" ht="15" x14ac:dyDescent="0.25">
      <c r="A200" s="221" t="s">
        <v>542</v>
      </c>
      <c r="B200" s="220">
        <v>44719</v>
      </c>
      <c r="C200" s="219"/>
      <c r="D200" s="218" t="s">
        <v>574</v>
      </c>
      <c r="E200" s="217" t="s">
        <v>575</v>
      </c>
      <c r="F200" s="216"/>
      <c r="G200" s="215">
        <v>4</v>
      </c>
      <c r="H200" s="214">
        <v>10</v>
      </c>
      <c r="I200" s="214">
        <v>100</v>
      </c>
      <c r="J200" s="213">
        <v>0.33333333333333331</v>
      </c>
      <c r="K200" s="213">
        <v>0.5</v>
      </c>
      <c r="L200" s="212"/>
      <c r="M200" s="211"/>
      <c r="N200" s="211" t="s">
        <v>142</v>
      </c>
      <c r="O200" s="211" t="s">
        <v>136</v>
      </c>
      <c r="P200" s="211" t="s">
        <v>151</v>
      </c>
      <c r="Q200" s="210" t="s">
        <v>55</v>
      </c>
      <c r="R200" s="209">
        <v>83</v>
      </c>
      <c r="S200" s="208">
        <f>R200*AE1</f>
        <v>103.75</v>
      </c>
      <c r="T200" s="208">
        <v>149</v>
      </c>
      <c r="U200" s="207">
        <f>((T200-S200)/T200)</f>
        <v>0.30369127516778521</v>
      </c>
      <c r="V200" s="207">
        <f>((T200-S200)/S200)</f>
        <v>0.43614457831325304</v>
      </c>
      <c r="W200" s="206" t="s">
        <v>159</v>
      </c>
      <c r="X200" s="224" t="s">
        <v>576</v>
      </c>
      <c r="Y200" s="204" t="s">
        <v>153</v>
      </c>
      <c r="Z200" s="204" t="s">
        <v>197</v>
      </c>
      <c r="AA200" s="203" t="s">
        <v>40</v>
      </c>
      <c r="AB200" s="223" t="s">
        <v>198</v>
      </c>
      <c r="AC200" s="202" t="s">
        <v>199</v>
      </c>
      <c r="AD200" s="202"/>
    </row>
    <row r="201" spans="1:30" s="163" customFormat="1" ht="15" x14ac:dyDescent="0.25">
      <c r="A201" s="221" t="s">
        <v>542</v>
      </c>
      <c r="B201" s="220">
        <v>44719</v>
      </c>
      <c r="C201" s="219"/>
      <c r="D201" s="218" t="s">
        <v>577</v>
      </c>
      <c r="E201" s="217" t="s">
        <v>186</v>
      </c>
      <c r="F201" s="216"/>
      <c r="G201" s="215">
        <v>4</v>
      </c>
      <c r="H201" s="214">
        <v>2</v>
      </c>
      <c r="I201" s="214">
        <v>6</v>
      </c>
      <c r="J201" s="213">
        <v>0.375</v>
      </c>
      <c r="K201" s="213">
        <v>0.54166666666666663</v>
      </c>
      <c r="L201" s="212"/>
      <c r="M201" s="211"/>
      <c r="N201" s="211" t="s">
        <v>142</v>
      </c>
      <c r="O201" s="211" t="s">
        <v>157</v>
      </c>
      <c r="P201" s="211" t="s">
        <v>151</v>
      </c>
      <c r="Q201" s="210" t="s">
        <v>187</v>
      </c>
      <c r="R201" s="209">
        <v>720</v>
      </c>
      <c r="S201" s="208">
        <f>R201*AE1</f>
        <v>900</v>
      </c>
      <c r="T201" s="208">
        <v>1399</v>
      </c>
      <c r="U201" s="207">
        <f>((T201-S201)/T201)</f>
        <v>0.35668334524660472</v>
      </c>
      <c r="V201" s="207">
        <f>((T201-S201)/S201)</f>
        <v>0.55444444444444441</v>
      </c>
      <c r="W201" s="206" t="s">
        <v>188</v>
      </c>
      <c r="X201" s="224" t="s">
        <v>189</v>
      </c>
      <c r="Y201" s="204" t="s">
        <v>153</v>
      </c>
      <c r="Z201" s="204" t="s">
        <v>197</v>
      </c>
      <c r="AA201" s="203" t="s">
        <v>40</v>
      </c>
      <c r="AB201" s="223" t="s">
        <v>198</v>
      </c>
      <c r="AC201" s="202" t="s">
        <v>199</v>
      </c>
      <c r="AD201" s="202"/>
    </row>
    <row r="202" spans="1:30" s="163" customFormat="1" ht="15" x14ac:dyDescent="0.25">
      <c r="A202" s="221" t="s">
        <v>542</v>
      </c>
      <c r="B202" s="220">
        <v>44719</v>
      </c>
      <c r="C202" s="219"/>
      <c r="D202" s="218" t="s">
        <v>578</v>
      </c>
      <c r="E202" s="217" t="s">
        <v>191</v>
      </c>
      <c r="F202" s="216"/>
      <c r="G202" s="215">
        <v>8</v>
      </c>
      <c r="H202" s="214">
        <v>2</v>
      </c>
      <c r="I202" s="214">
        <v>6</v>
      </c>
      <c r="J202" s="213">
        <v>0.375</v>
      </c>
      <c r="K202" s="213">
        <v>0.70833333333333337</v>
      </c>
      <c r="L202" s="212"/>
      <c r="M202" s="211"/>
      <c r="N202" s="211" t="s">
        <v>142</v>
      </c>
      <c r="O202" s="211" t="s">
        <v>157</v>
      </c>
      <c r="P202" s="211" t="s">
        <v>151</v>
      </c>
      <c r="Q202" s="210" t="s">
        <v>187</v>
      </c>
      <c r="R202" s="209">
        <v>1190</v>
      </c>
      <c r="S202" s="208">
        <f>R202*AE1</f>
        <v>1487.5</v>
      </c>
      <c r="T202" s="208">
        <v>2299</v>
      </c>
      <c r="U202" s="207">
        <f>((T202-S202)/T202)</f>
        <v>0.35297955632883865</v>
      </c>
      <c r="V202" s="207">
        <f>((T202-S202)/S202)</f>
        <v>0.54554621848739493</v>
      </c>
      <c r="W202" s="206" t="s">
        <v>188</v>
      </c>
      <c r="X202" s="224" t="s">
        <v>192</v>
      </c>
      <c r="Y202" s="204" t="s">
        <v>153</v>
      </c>
      <c r="Z202" s="204" t="s">
        <v>197</v>
      </c>
      <c r="AA202" s="203" t="s">
        <v>40</v>
      </c>
      <c r="AB202" s="223" t="s">
        <v>198</v>
      </c>
      <c r="AC202" s="202" t="s">
        <v>199</v>
      </c>
      <c r="AD202" s="202"/>
    </row>
    <row r="203" spans="1:30" s="163" customFormat="1" ht="17.25" x14ac:dyDescent="0.25">
      <c r="A203" s="221" t="s">
        <v>542</v>
      </c>
      <c r="B203" s="220">
        <v>44720</v>
      </c>
      <c r="C203" s="219">
        <v>44720</v>
      </c>
      <c r="D203" s="218"/>
      <c r="E203" s="222" t="s">
        <v>32</v>
      </c>
      <c r="F203" s="216" t="s">
        <v>33</v>
      </c>
      <c r="G203" s="215"/>
      <c r="H203" s="214"/>
      <c r="I203" s="214"/>
      <c r="J203" s="213"/>
      <c r="K203" s="213"/>
      <c r="L203" s="212">
        <v>0.33333333333333331</v>
      </c>
      <c r="M203" s="211" t="s">
        <v>194</v>
      </c>
      <c r="N203" s="211" t="s">
        <v>142</v>
      </c>
      <c r="O203" s="211"/>
      <c r="P203" s="211"/>
      <c r="Q203" s="210"/>
      <c r="R203" s="209"/>
      <c r="S203" s="208"/>
      <c r="T203" s="208"/>
      <c r="U203" s="207"/>
      <c r="V203" s="207"/>
      <c r="W203" s="206" t="s">
        <v>48</v>
      </c>
      <c r="X203" s="206"/>
      <c r="Y203" s="204" t="s">
        <v>29</v>
      </c>
      <c r="Z203" s="204" t="s">
        <v>143</v>
      </c>
      <c r="AA203" s="203" t="s">
        <v>144</v>
      </c>
      <c r="AB203" s="202" t="s">
        <v>145</v>
      </c>
      <c r="AC203" s="202" t="s">
        <v>146</v>
      </c>
      <c r="AD203" s="202" t="s">
        <v>147</v>
      </c>
    </row>
    <row r="204" spans="1:30" s="163" customFormat="1" ht="15" x14ac:dyDescent="0.25">
      <c r="A204" s="221" t="s">
        <v>542</v>
      </c>
      <c r="B204" s="220">
        <v>44720</v>
      </c>
      <c r="C204" s="219"/>
      <c r="D204" s="218" t="s">
        <v>579</v>
      </c>
      <c r="E204" s="217" t="s">
        <v>149</v>
      </c>
      <c r="F204" s="216"/>
      <c r="G204" s="215">
        <v>72</v>
      </c>
      <c r="H204" s="214">
        <v>10</v>
      </c>
      <c r="I204" s="214">
        <v>50</v>
      </c>
      <c r="J204" s="213">
        <v>0.375</v>
      </c>
      <c r="K204" s="213">
        <v>0.5</v>
      </c>
      <c r="L204" s="212"/>
      <c r="M204" s="211"/>
      <c r="N204" s="211" t="s">
        <v>142</v>
      </c>
      <c r="O204" s="211" t="s">
        <v>150</v>
      </c>
      <c r="P204" s="211" t="s">
        <v>151</v>
      </c>
      <c r="Q204" s="210" t="s">
        <v>68</v>
      </c>
      <c r="R204" s="209">
        <v>1196.8</v>
      </c>
      <c r="S204" s="208">
        <f>R204*AE1</f>
        <v>1496</v>
      </c>
      <c r="T204" s="208">
        <v>1899</v>
      </c>
      <c r="U204" s="207">
        <f>((T204-S204)/T204)</f>
        <v>0.21221695629278567</v>
      </c>
      <c r="V204" s="207">
        <f>((T204-S204)/S204)</f>
        <v>0.26938502673796794</v>
      </c>
      <c r="W204" s="206" t="s">
        <v>252</v>
      </c>
      <c r="X204" s="205" t="s">
        <v>580</v>
      </c>
      <c r="Y204" s="204" t="s">
        <v>153</v>
      </c>
      <c r="Z204" s="204" t="s">
        <v>143</v>
      </c>
      <c r="AA204" s="203" t="s">
        <v>144</v>
      </c>
      <c r="AB204" s="202" t="s">
        <v>145</v>
      </c>
      <c r="AC204" s="202" t="s">
        <v>146</v>
      </c>
      <c r="AD204" s="202" t="s">
        <v>147</v>
      </c>
    </row>
    <row r="205" spans="1:30" ht="18.75" x14ac:dyDescent="0.2">
      <c r="A205" s="16" t="s">
        <v>581</v>
      </c>
      <c r="B205" s="17">
        <v>44720</v>
      </c>
      <c r="C205" s="18">
        <v>44720</v>
      </c>
      <c r="D205" s="33"/>
      <c r="E205" s="34" t="s">
        <v>582</v>
      </c>
      <c r="F205" s="35"/>
      <c r="G205" s="36"/>
      <c r="H205" s="36"/>
      <c r="I205" s="36"/>
      <c r="J205" s="37"/>
      <c r="K205" s="37"/>
      <c r="L205" s="38"/>
      <c r="M205" s="39"/>
      <c r="N205" s="39"/>
      <c r="O205" s="39"/>
      <c r="P205" s="39"/>
      <c r="Q205" s="40"/>
      <c r="R205" s="41"/>
      <c r="S205" s="42"/>
      <c r="T205" s="42"/>
      <c r="U205" s="43"/>
      <c r="V205" s="43"/>
      <c r="W205" s="16" t="s">
        <v>28</v>
      </c>
      <c r="X205" s="16"/>
      <c r="Y205" s="112" t="s">
        <v>29</v>
      </c>
      <c r="Z205" s="44"/>
      <c r="AA205" s="44"/>
      <c r="AB205" s="44"/>
      <c r="AC205" s="45"/>
      <c r="AD205" s="45"/>
    </row>
    <row r="206" spans="1:30" ht="25.5" x14ac:dyDescent="0.2">
      <c r="A206" s="58" t="s">
        <v>581</v>
      </c>
      <c r="B206" s="20">
        <v>44721</v>
      </c>
      <c r="C206" s="21">
        <v>44721</v>
      </c>
      <c r="D206" s="71"/>
      <c r="E206" s="28" t="s">
        <v>32</v>
      </c>
      <c r="F206" s="23" t="s">
        <v>33</v>
      </c>
      <c r="G206" s="56"/>
      <c r="H206" s="52"/>
      <c r="I206" s="52"/>
      <c r="J206" s="25"/>
      <c r="K206" s="25"/>
      <c r="L206" s="26" t="s">
        <v>194</v>
      </c>
      <c r="M206" s="29">
        <v>0.75</v>
      </c>
      <c r="N206" s="29" t="s">
        <v>142</v>
      </c>
      <c r="O206" s="29"/>
      <c r="P206" s="29"/>
      <c r="Q206" s="30"/>
      <c r="R206" s="73"/>
      <c r="S206" s="31"/>
      <c r="T206" s="31"/>
      <c r="U206" s="32"/>
      <c r="V206" s="32"/>
      <c r="W206" s="55" t="s">
        <v>48</v>
      </c>
      <c r="X206" s="55"/>
      <c r="Y206" s="27" t="s">
        <v>29</v>
      </c>
      <c r="Z206" s="27" t="s">
        <v>143</v>
      </c>
      <c r="AA206" s="49" t="s">
        <v>144</v>
      </c>
      <c r="AB206" s="51" t="s">
        <v>145</v>
      </c>
      <c r="AC206" s="51" t="s">
        <v>146</v>
      </c>
      <c r="AD206" s="51" t="s">
        <v>147</v>
      </c>
    </row>
    <row r="207" spans="1:30" ht="25.5" x14ac:dyDescent="0.2">
      <c r="A207" s="58" t="s">
        <v>581</v>
      </c>
      <c r="B207" s="20">
        <v>44718</v>
      </c>
      <c r="C207" s="21"/>
      <c r="D207" s="71" t="s">
        <v>148</v>
      </c>
      <c r="E207" s="72" t="s">
        <v>149</v>
      </c>
      <c r="F207" s="23"/>
      <c r="G207" s="56">
        <v>72</v>
      </c>
      <c r="H207" s="52">
        <v>10</v>
      </c>
      <c r="I207" s="52">
        <v>50</v>
      </c>
      <c r="J207" s="25">
        <v>0.375</v>
      </c>
      <c r="K207" s="25">
        <v>0.625</v>
      </c>
      <c r="L207" s="26"/>
      <c r="M207" s="29"/>
      <c r="N207" s="29" t="s">
        <v>142</v>
      </c>
      <c r="O207" s="29" t="s">
        <v>150</v>
      </c>
      <c r="P207" s="29" t="s">
        <v>151</v>
      </c>
      <c r="Q207" s="30" t="s">
        <v>68</v>
      </c>
      <c r="R207" s="73">
        <v>1196.8</v>
      </c>
      <c r="S207" s="31" t="e">
        <f>R207*'WNA 2025'!#REF!</f>
        <v>#REF!</v>
      </c>
      <c r="T207" s="31">
        <v>1899</v>
      </c>
      <c r="U207" s="32" t="e">
        <f>((T207-S207)/T207)</f>
        <v>#REF!</v>
      </c>
      <c r="V207" s="32" t="e">
        <f>((T207-S207)/S207)</f>
        <v>#REF!</v>
      </c>
      <c r="W207" s="55" t="s">
        <v>34</v>
      </c>
      <c r="X207" s="114" t="s">
        <v>583</v>
      </c>
      <c r="Y207" s="27" t="s">
        <v>153</v>
      </c>
      <c r="Z207" s="27" t="s">
        <v>143</v>
      </c>
      <c r="AA207" s="49" t="s">
        <v>144</v>
      </c>
      <c r="AB207" s="51" t="s">
        <v>145</v>
      </c>
      <c r="AC207" s="51" t="s">
        <v>146</v>
      </c>
      <c r="AD207" s="51" t="s">
        <v>147</v>
      </c>
    </row>
    <row r="208" spans="1:30" ht="25.5" x14ac:dyDescent="0.2">
      <c r="A208" s="58" t="s">
        <v>581</v>
      </c>
      <c r="B208" s="20">
        <v>44722</v>
      </c>
      <c r="C208" s="21">
        <v>44722</v>
      </c>
      <c r="D208" s="71"/>
      <c r="E208" s="28" t="s">
        <v>584</v>
      </c>
      <c r="F208" s="23" t="s">
        <v>33</v>
      </c>
      <c r="G208" s="56"/>
      <c r="H208" s="52"/>
      <c r="I208" s="52"/>
      <c r="J208" s="25"/>
      <c r="K208" s="25"/>
      <c r="L208" s="26">
        <v>0.375</v>
      </c>
      <c r="M208" s="29">
        <v>0.75</v>
      </c>
      <c r="N208" s="29" t="s">
        <v>142</v>
      </c>
      <c r="O208" s="29"/>
      <c r="P208" s="29"/>
      <c r="Q208" s="30"/>
      <c r="R208" s="73"/>
      <c r="S208" s="31"/>
      <c r="T208" s="31"/>
      <c r="U208" s="32"/>
      <c r="V208" s="32"/>
      <c r="W208" s="55" t="s">
        <v>48</v>
      </c>
      <c r="X208" s="55"/>
      <c r="Y208" s="27" t="s">
        <v>29</v>
      </c>
      <c r="Z208" s="27" t="s">
        <v>143</v>
      </c>
      <c r="AA208" s="49" t="s">
        <v>144</v>
      </c>
      <c r="AB208" s="51" t="s">
        <v>145</v>
      </c>
      <c r="AC208" s="51" t="s">
        <v>146</v>
      </c>
      <c r="AD208" s="51" t="s">
        <v>147</v>
      </c>
    </row>
    <row r="209" spans="1:30" ht="25.5" x14ac:dyDescent="0.2">
      <c r="A209" s="58" t="s">
        <v>581</v>
      </c>
      <c r="B209" s="20">
        <v>44722</v>
      </c>
      <c r="C209" s="21"/>
      <c r="D209" s="71" t="s">
        <v>585</v>
      </c>
      <c r="E209" s="72" t="s">
        <v>586</v>
      </c>
      <c r="F209" s="23"/>
      <c r="G209" s="56">
        <v>4</v>
      </c>
      <c r="H209" s="52">
        <v>10</v>
      </c>
      <c r="I209" s="52">
        <v>80</v>
      </c>
      <c r="J209" s="25">
        <v>0.38541666666666669</v>
      </c>
      <c r="K209" s="25">
        <v>0.55208333333333337</v>
      </c>
      <c r="L209" s="26"/>
      <c r="M209" s="29"/>
      <c r="N209" s="29" t="s">
        <v>142</v>
      </c>
      <c r="O209" s="29" t="s">
        <v>587</v>
      </c>
      <c r="P209" s="29" t="s">
        <v>158</v>
      </c>
      <c r="Q209" s="30" t="s">
        <v>56</v>
      </c>
      <c r="R209" s="73">
        <v>54.05</v>
      </c>
      <c r="S209" s="31" t="e">
        <f>R209*'WNA 2025'!#REF!</f>
        <v>#REF!</v>
      </c>
      <c r="T209" s="31">
        <v>99</v>
      </c>
      <c r="U209" s="32" t="e">
        <f>((T209-S209)/T209)</f>
        <v>#REF!</v>
      </c>
      <c r="V209" s="32" t="e">
        <f>((T209-S209)/S209)</f>
        <v>#REF!</v>
      </c>
      <c r="W209" s="55" t="s">
        <v>159</v>
      </c>
      <c r="X209" s="114" t="s">
        <v>588</v>
      </c>
      <c r="Y209" s="27" t="s">
        <v>29</v>
      </c>
      <c r="Z209" s="27" t="s">
        <v>143</v>
      </c>
      <c r="AA209" s="49" t="s">
        <v>144</v>
      </c>
      <c r="AB209" s="51" t="s">
        <v>145</v>
      </c>
      <c r="AC209" s="51" t="s">
        <v>146</v>
      </c>
      <c r="AD209" s="51" t="s">
        <v>147</v>
      </c>
    </row>
    <row r="210" spans="1:30" ht="25.5" x14ac:dyDescent="0.2">
      <c r="A210" s="58" t="s">
        <v>581</v>
      </c>
      <c r="B210" s="20">
        <v>44722</v>
      </c>
      <c r="C210" s="21"/>
      <c r="D210" s="71" t="s">
        <v>589</v>
      </c>
      <c r="E210" s="72" t="s">
        <v>590</v>
      </c>
      <c r="F210" s="23"/>
      <c r="G210" s="56">
        <v>4</v>
      </c>
      <c r="H210" s="52">
        <v>10</v>
      </c>
      <c r="I210" s="52">
        <v>80</v>
      </c>
      <c r="J210" s="25">
        <v>0.40625</v>
      </c>
      <c r="K210" s="25">
        <v>0.57291666666666663</v>
      </c>
      <c r="L210" s="26"/>
      <c r="M210" s="29"/>
      <c r="N210" s="29" t="s">
        <v>142</v>
      </c>
      <c r="O210" s="29" t="s">
        <v>157</v>
      </c>
      <c r="P210" s="29" t="s">
        <v>158</v>
      </c>
      <c r="Q210" s="30" t="s">
        <v>56</v>
      </c>
      <c r="R210" s="73">
        <v>57.5</v>
      </c>
      <c r="S210" s="31" t="e">
        <f>R210*'WNA 2025'!#REF!</f>
        <v>#REF!</v>
      </c>
      <c r="T210" s="31">
        <v>109</v>
      </c>
      <c r="U210" s="32" t="e">
        <f>((T210-S210)/T210)</f>
        <v>#REF!</v>
      </c>
      <c r="V210" s="32" t="e">
        <f>((T210-S210)/S210)</f>
        <v>#REF!</v>
      </c>
      <c r="W210" s="55" t="s">
        <v>159</v>
      </c>
      <c r="X210" s="114" t="s">
        <v>591</v>
      </c>
      <c r="Y210" s="27" t="s">
        <v>29</v>
      </c>
      <c r="Z210" s="27" t="s">
        <v>143</v>
      </c>
      <c r="AA210" s="49" t="s">
        <v>144</v>
      </c>
      <c r="AB210" s="51" t="s">
        <v>145</v>
      </c>
      <c r="AC210" s="51" t="s">
        <v>146</v>
      </c>
      <c r="AD210" s="51" t="s">
        <v>147</v>
      </c>
    </row>
    <row r="211" spans="1:30" ht="25.5" x14ac:dyDescent="0.2">
      <c r="A211" s="58" t="s">
        <v>581</v>
      </c>
      <c r="B211" s="20">
        <v>44722</v>
      </c>
      <c r="C211" s="21"/>
      <c r="D211" s="71" t="s">
        <v>592</v>
      </c>
      <c r="E211" s="72" t="s">
        <v>593</v>
      </c>
      <c r="F211" s="23"/>
      <c r="G211" s="56">
        <v>4</v>
      </c>
      <c r="H211" s="52">
        <v>2</v>
      </c>
      <c r="I211" s="52">
        <v>25</v>
      </c>
      <c r="J211" s="25">
        <v>0.38541666666666669</v>
      </c>
      <c r="K211" s="25">
        <v>0.55208333333333337</v>
      </c>
      <c r="L211" s="26"/>
      <c r="M211" s="29"/>
      <c r="N211" s="29" t="s">
        <v>142</v>
      </c>
      <c r="O211" s="29" t="s">
        <v>157</v>
      </c>
      <c r="P211" s="29" t="s">
        <v>158</v>
      </c>
      <c r="Q211" s="30" t="s">
        <v>68</v>
      </c>
      <c r="R211" s="73">
        <v>85.3</v>
      </c>
      <c r="S211" s="31" t="e">
        <f>R211*'WNA 2025'!#REF!</f>
        <v>#REF!</v>
      </c>
      <c r="T211" s="31">
        <v>159</v>
      </c>
      <c r="U211" s="32" t="e">
        <f>((T211-S211)/T211)</f>
        <v>#REF!</v>
      </c>
      <c r="V211" s="32" t="e">
        <f>((T211-S211)/S211)</f>
        <v>#REF!</v>
      </c>
      <c r="W211" s="55" t="s">
        <v>159</v>
      </c>
      <c r="X211" s="114" t="s">
        <v>594</v>
      </c>
      <c r="Y211" s="27" t="s">
        <v>29</v>
      </c>
      <c r="Z211" s="27" t="s">
        <v>143</v>
      </c>
      <c r="AA211" s="49" t="s">
        <v>144</v>
      </c>
      <c r="AB211" s="51" t="s">
        <v>145</v>
      </c>
      <c r="AC211" s="51" t="s">
        <v>146</v>
      </c>
      <c r="AD211" s="51" t="s">
        <v>147</v>
      </c>
    </row>
    <row r="212" spans="1:30" ht="25.5" x14ac:dyDescent="0.2">
      <c r="A212" s="58" t="s">
        <v>581</v>
      </c>
      <c r="B212" s="20">
        <v>44722</v>
      </c>
      <c r="C212" s="21"/>
      <c r="D212" s="71" t="s">
        <v>595</v>
      </c>
      <c r="E212" s="72" t="s">
        <v>186</v>
      </c>
      <c r="F212" s="23"/>
      <c r="G212" s="56">
        <v>4</v>
      </c>
      <c r="H212" s="52">
        <v>2</v>
      </c>
      <c r="I212" s="52">
        <v>6</v>
      </c>
      <c r="J212" s="25">
        <v>0.375</v>
      </c>
      <c r="K212" s="25">
        <v>0.54166666666666663</v>
      </c>
      <c r="L212" s="26"/>
      <c r="M212" s="29"/>
      <c r="N212" s="29" t="s">
        <v>142</v>
      </c>
      <c r="O212" s="29" t="s">
        <v>157</v>
      </c>
      <c r="P212" s="29" t="s">
        <v>151</v>
      </c>
      <c r="Q212" s="30" t="s">
        <v>187</v>
      </c>
      <c r="R212" s="73">
        <v>316</v>
      </c>
      <c r="S212" s="31" t="e">
        <f>R212*'WNA 2025'!#REF!</f>
        <v>#REF!</v>
      </c>
      <c r="T212" s="31">
        <v>699</v>
      </c>
      <c r="U212" s="32" t="e">
        <f>((T212-S212)/T212)</f>
        <v>#REF!</v>
      </c>
      <c r="V212" s="32" t="e">
        <f>((T212-S212)/S212)</f>
        <v>#REF!</v>
      </c>
      <c r="W212" s="55" t="s">
        <v>188</v>
      </c>
      <c r="X212" s="117" t="s">
        <v>596</v>
      </c>
      <c r="Y212" s="27" t="s">
        <v>29</v>
      </c>
      <c r="Z212" s="27" t="s">
        <v>143</v>
      </c>
      <c r="AA212" s="49" t="s">
        <v>144</v>
      </c>
      <c r="AB212" s="51" t="s">
        <v>145</v>
      </c>
      <c r="AC212" s="51" t="s">
        <v>146</v>
      </c>
      <c r="AD212" s="51" t="s">
        <v>147</v>
      </c>
    </row>
    <row r="213" spans="1:30" ht="17.25" x14ac:dyDescent="0.2">
      <c r="A213" s="58" t="s">
        <v>581</v>
      </c>
      <c r="B213" s="20">
        <v>44723</v>
      </c>
      <c r="C213" s="21">
        <v>44723</v>
      </c>
      <c r="D213" s="71"/>
      <c r="E213" s="28" t="s">
        <v>597</v>
      </c>
      <c r="F213" s="23" t="s">
        <v>33</v>
      </c>
      <c r="G213" s="56"/>
      <c r="H213" s="52"/>
      <c r="I213" s="52"/>
      <c r="J213" s="25"/>
      <c r="K213" s="25"/>
      <c r="L213" s="26">
        <v>0.41666666666666669</v>
      </c>
      <c r="M213" s="29">
        <v>0.75</v>
      </c>
      <c r="N213" s="29" t="s">
        <v>142</v>
      </c>
      <c r="O213" s="29"/>
      <c r="P213" s="29"/>
      <c r="Q213" s="30"/>
      <c r="R213" s="73"/>
      <c r="S213" s="31"/>
      <c r="T213" s="31"/>
      <c r="U213" s="32"/>
      <c r="V213" s="32"/>
      <c r="W213" s="55" t="s">
        <v>48</v>
      </c>
      <c r="X213" s="29"/>
      <c r="Y213" s="27" t="s">
        <v>29</v>
      </c>
      <c r="Z213" s="27" t="s">
        <v>197</v>
      </c>
      <c r="AA213" s="49" t="s">
        <v>40</v>
      </c>
      <c r="AB213" s="50" t="s">
        <v>198</v>
      </c>
      <c r="AC213" s="51" t="s">
        <v>199</v>
      </c>
      <c r="AD213" s="51"/>
    </row>
    <row r="214" spans="1:30" x14ac:dyDescent="0.2">
      <c r="A214" s="58" t="s">
        <v>581</v>
      </c>
      <c r="B214" s="20">
        <v>44723</v>
      </c>
      <c r="C214" s="21"/>
      <c r="D214" s="71" t="s">
        <v>598</v>
      </c>
      <c r="E214" s="72" t="s">
        <v>599</v>
      </c>
      <c r="F214" s="23"/>
      <c r="G214" s="56">
        <v>2.5</v>
      </c>
      <c r="H214" s="52">
        <v>10</v>
      </c>
      <c r="I214" s="52">
        <v>200</v>
      </c>
      <c r="J214" s="25">
        <v>0.58333333333333337</v>
      </c>
      <c r="K214" s="25">
        <v>0.6875</v>
      </c>
      <c r="L214" s="26"/>
      <c r="M214" s="29"/>
      <c r="N214" s="29" t="s">
        <v>142</v>
      </c>
      <c r="O214" s="29" t="s">
        <v>157</v>
      </c>
      <c r="P214" s="29" t="s">
        <v>158</v>
      </c>
      <c r="Q214" s="30" t="s">
        <v>56</v>
      </c>
      <c r="R214" s="73">
        <v>63</v>
      </c>
      <c r="S214" s="31" t="e">
        <f>R214*'WNA 2025'!#REF!</f>
        <v>#REF!</v>
      </c>
      <c r="T214" s="31">
        <v>119</v>
      </c>
      <c r="U214" s="32" t="e">
        <f>((T214-S214)/T214)</f>
        <v>#REF!</v>
      </c>
      <c r="V214" s="32" t="e">
        <f>((T214-S214)/S214)</f>
        <v>#REF!</v>
      </c>
      <c r="W214" s="55" t="s">
        <v>159</v>
      </c>
      <c r="X214" s="117" t="s">
        <v>600</v>
      </c>
      <c r="Y214" s="27" t="s">
        <v>29</v>
      </c>
      <c r="Z214" s="27" t="s">
        <v>197</v>
      </c>
      <c r="AA214" s="49" t="s">
        <v>40</v>
      </c>
      <c r="AB214" s="50" t="s">
        <v>198</v>
      </c>
      <c r="AC214" s="51" t="s">
        <v>199</v>
      </c>
      <c r="AD214" s="51"/>
    </row>
    <row r="215" spans="1:30" x14ac:dyDescent="0.2">
      <c r="A215" s="58" t="s">
        <v>581</v>
      </c>
      <c r="B215" s="20">
        <v>44723</v>
      </c>
      <c r="C215" s="21"/>
      <c r="D215" s="71" t="s">
        <v>601</v>
      </c>
      <c r="E215" s="72" t="s">
        <v>602</v>
      </c>
      <c r="F215" s="23"/>
      <c r="G215" s="56">
        <v>6</v>
      </c>
      <c r="H215" s="52">
        <v>10</v>
      </c>
      <c r="I215" s="52">
        <v>50</v>
      </c>
      <c r="J215" s="25">
        <v>0.4375</v>
      </c>
      <c r="K215" s="25">
        <v>0.6875</v>
      </c>
      <c r="L215" s="26"/>
      <c r="M215" s="29"/>
      <c r="N215" s="29" t="s">
        <v>142</v>
      </c>
      <c r="O215" s="29" t="s">
        <v>136</v>
      </c>
      <c r="P215" s="29" t="s">
        <v>151</v>
      </c>
      <c r="Q215" s="30" t="s">
        <v>56</v>
      </c>
      <c r="R215" s="73">
        <v>111</v>
      </c>
      <c r="S215" s="31" t="e">
        <f>R215*'WNA 2025'!#REF!</f>
        <v>#REF!</v>
      </c>
      <c r="T215" s="31">
        <v>199</v>
      </c>
      <c r="U215" s="32" t="e">
        <f>((T215-S215)/T215)</f>
        <v>#REF!</v>
      </c>
      <c r="V215" s="32" t="e">
        <f>((T215-S215)/S215)</f>
        <v>#REF!</v>
      </c>
      <c r="W215" s="55" t="s">
        <v>159</v>
      </c>
      <c r="X215" s="117" t="s">
        <v>603</v>
      </c>
      <c r="Y215" s="27" t="s">
        <v>29</v>
      </c>
      <c r="Z215" s="27" t="s">
        <v>197</v>
      </c>
      <c r="AA215" s="49" t="s">
        <v>40</v>
      </c>
      <c r="AB215" s="50" t="s">
        <v>198</v>
      </c>
      <c r="AC215" s="51" t="s">
        <v>199</v>
      </c>
      <c r="AD215" s="51"/>
    </row>
    <row r="216" spans="1:30" x14ac:dyDescent="0.2">
      <c r="A216" s="58" t="s">
        <v>581</v>
      </c>
      <c r="B216" s="20">
        <v>44723</v>
      </c>
      <c r="C216" s="21"/>
      <c r="D216" s="71" t="s">
        <v>604</v>
      </c>
      <c r="E216" s="72" t="s">
        <v>605</v>
      </c>
      <c r="F216" s="23"/>
      <c r="G216" s="56">
        <v>5</v>
      </c>
      <c r="H216" s="52">
        <v>10</v>
      </c>
      <c r="I216" s="52">
        <v>40</v>
      </c>
      <c r="J216" s="25">
        <v>0.52083333333333337</v>
      </c>
      <c r="K216" s="25">
        <v>0.72916666666666663</v>
      </c>
      <c r="L216" s="26"/>
      <c r="M216" s="29"/>
      <c r="N216" s="29" t="s">
        <v>142</v>
      </c>
      <c r="O216" s="29" t="s">
        <v>136</v>
      </c>
      <c r="P216" s="29" t="s">
        <v>151</v>
      </c>
      <c r="Q216" s="30" t="s">
        <v>56</v>
      </c>
      <c r="R216" s="73">
        <v>85</v>
      </c>
      <c r="S216" s="31" t="e">
        <f>R216*'WNA 2025'!#REF!</f>
        <v>#REF!</v>
      </c>
      <c r="T216" s="31">
        <v>159</v>
      </c>
      <c r="U216" s="32" t="e">
        <f>((T216-S216)/T216)</f>
        <v>#REF!</v>
      </c>
      <c r="V216" s="32" t="e">
        <f>((T216-S216)/S216)</f>
        <v>#REF!</v>
      </c>
      <c r="W216" s="55" t="s">
        <v>159</v>
      </c>
      <c r="X216" s="117" t="s">
        <v>606</v>
      </c>
      <c r="Y216" s="27" t="s">
        <v>29</v>
      </c>
      <c r="Z216" s="27" t="s">
        <v>197</v>
      </c>
      <c r="AA216" s="49" t="s">
        <v>40</v>
      </c>
      <c r="AB216" s="50" t="s">
        <v>198</v>
      </c>
      <c r="AC216" s="51" t="s">
        <v>199</v>
      </c>
      <c r="AD216" s="51"/>
    </row>
    <row r="217" spans="1:30" x14ac:dyDescent="0.2">
      <c r="A217" s="58" t="s">
        <v>581</v>
      </c>
      <c r="B217" s="20">
        <v>44723</v>
      </c>
      <c r="C217" s="21"/>
      <c r="D217" s="71" t="s">
        <v>607</v>
      </c>
      <c r="E217" s="72" t="s">
        <v>186</v>
      </c>
      <c r="F217" s="23"/>
      <c r="G217" s="56">
        <v>4</v>
      </c>
      <c r="H217" s="52">
        <v>2</v>
      </c>
      <c r="I217" s="52">
        <v>6</v>
      </c>
      <c r="J217" s="25">
        <v>0.375</v>
      </c>
      <c r="K217" s="25">
        <v>0.54166666666666663</v>
      </c>
      <c r="L217" s="26"/>
      <c r="M217" s="29"/>
      <c r="N217" s="29" t="s">
        <v>142</v>
      </c>
      <c r="O217" s="29" t="s">
        <v>157</v>
      </c>
      <c r="P217" s="29" t="s">
        <v>151</v>
      </c>
      <c r="Q217" s="30" t="s">
        <v>187</v>
      </c>
      <c r="R217" s="73">
        <v>656</v>
      </c>
      <c r="S217" s="31" t="e">
        <f>R217*'WNA 2025'!#REF!</f>
        <v>#REF!</v>
      </c>
      <c r="T217" s="31">
        <v>1299</v>
      </c>
      <c r="U217" s="32" t="e">
        <f>((T217-S217)/T217)</f>
        <v>#REF!</v>
      </c>
      <c r="V217" s="32" t="e">
        <f>((T217-S217)/S217)</f>
        <v>#REF!</v>
      </c>
      <c r="W217" s="55" t="s">
        <v>188</v>
      </c>
      <c r="X217" s="117" t="s">
        <v>596</v>
      </c>
      <c r="Y217" s="27" t="s">
        <v>29</v>
      </c>
      <c r="Z217" s="27" t="s">
        <v>197</v>
      </c>
      <c r="AA217" s="49" t="s">
        <v>40</v>
      </c>
      <c r="AB217" s="50" t="s">
        <v>198</v>
      </c>
      <c r="AC217" s="51" t="s">
        <v>199</v>
      </c>
      <c r="AD217" s="51"/>
    </row>
    <row r="218" spans="1:30" x14ac:dyDescent="0.2">
      <c r="A218" s="58" t="s">
        <v>581</v>
      </c>
      <c r="B218" s="20">
        <v>44723</v>
      </c>
      <c r="C218" s="21"/>
      <c r="D218" s="71" t="s">
        <v>608</v>
      </c>
      <c r="E218" s="72" t="s">
        <v>191</v>
      </c>
      <c r="F218" s="23"/>
      <c r="G218" s="56">
        <v>8</v>
      </c>
      <c r="H218" s="52">
        <v>2</v>
      </c>
      <c r="I218" s="52">
        <v>6</v>
      </c>
      <c r="J218" s="25">
        <v>0.375</v>
      </c>
      <c r="K218" s="25">
        <v>0.70833333333333337</v>
      </c>
      <c r="L218" s="26"/>
      <c r="M218" s="29"/>
      <c r="N218" s="29" t="s">
        <v>142</v>
      </c>
      <c r="O218" s="29" t="s">
        <v>157</v>
      </c>
      <c r="P218" s="29" t="s">
        <v>151</v>
      </c>
      <c r="Q218" s="30" t="s">
        <v>187</v>
      </c>
      <c r="R218" s="73">
        <v>849</v>
      </c>
      <c r="S218" s="31" t="e">
        <f>R218*'WNA 2025'!#REF!</f>
        <v>#REF!</v>
      </c>
      <c r="T218" s="31">
        <v>1699</v>
      </c>
      <c r="U218" s="32" t="e">
        <f>((T218-S218)/T218)</f>
        <v>#REF!</v>
      </c>
      <c r="V218" s="32" t="e">
        <f>((T218-S218)/S218)</f>
        <v>#REF!</v>
      </c>
      <c r="W218" s="55" t="s">
        <v>188</v>
      </c>
      <c r="X218" s="117" t="s">
        <v>609</v>
      </c>
      <c r="Y218" s="27" t="s">
        <v>29</v>
      </c>
      <c r="Z218" s="27" t="s">
        <v>197</v>
      </c>
      <c r="AA218" s="49" t="s">
        <v>40</v>
      </c>
      <c r="AB218" s="50" t="s">
        <v>198</v>
      </c>
      <c r="AC218" s="51" t="s">
        <v>199</v>
      </c>
      <c r="AD218" s="51"/>
    </row>
    <row r="219" spans="1:30" ht="17.25" x14ac:dyDescent="0.2">
      <c r="A219" s="58" t="s">
        <v>581</v>
      </c>
      <c r="B219" s="20">
        <v>44724</v>
      </c>
      <c r="C219" s="21">
        <v>44724</v>
      </c>
      <c r="D219" s="71"/>
      <c r="E219" s="28" t="s">
        <v>610</v>
      </c>
      <c r="F219" s="23" t="s">
        <v>33</v>
      </c>
      <c r="G219" s="56"/>
      <c r="H219" s="52"/>
      <c r="I219" s="52"/>
      <c r="J219" s="25"/>
      <c r="K219" s="25"/>
      <c r="L219" s="26">
        <v>0.52083333333333337</v>
      </c>
      <c r="M219" s="29">
        <v>0.8125</v>
      </c>
      <c r="N219" s="29" t="s">
        <v>142</v>
      </c>
      <c r="O219" s="29"/>
      <c r="P219" s="29"/>
      <c r="Q219" s="30"/>
      <c r="R219" s="73"/>
      <c r="S219" s="31"/>
      <c r="T219" s="31"/>
      <c r="U219" s="32"/>
      <c r="V219" s="32"/>
      <c r="W219" s="55" t="s">
        <v>48</v>
      </c>
      <c r="X219" s="29"/>
      <c r="Y219" s="27" t="s">
        <v>29</v>
      </c>
      <c r="Z219" s="27" t="s">
        <v>197</v>
      </c>
      <c r="AA219" s="49" t="s">
        <v>40</v>
      </c>
      <c r="AB219" s="50" t="s">
        <v>198</v>
      </c>
      <c r="AC219" s="51" t="s">
        <v>199</v>
      </c>
      <c r="AD219" s="51"/>
    </row>
    <row r="220" spans="1:30" x14ac:dyDescent="0.2">
      <c r="A220" s="58" t="s">
        <v>581</v>
      </c>
      <c r="B220" s="20">
        <v>44724</v>
      </c>
      <c r="C220" s="21"/>
      <c r="D220" s="71" t="s">
        <v>611</v>
      </c>
      <c r="E220" s="72" t="s">
        <v>612</v>
      </c>
      <c r="F220" s="23"/>
      <c r="G220" s="56">
        <v>4.5</v>
      </c>
      <c r="H220" s="52">
        <v>2</v>
      </c>
      <c r="I220" s="52">
        <v>105</v>
      </c>
      <c r="J220" s="25">
        <v>0.58333333333333337</v>
      </c>
      <c r="K220" s="25">
        <v>0.77083333333333337</v>
      </c>
      <c r="L220" s="26"/>
      <c r="M220" s="29"/>
      <c r="N220" s="29" t="s">
        <v>142</v>
      </c>
      <c r="O220" s="29" t="s">
        <v>136</v>
      </c>
      <c r="P220" s="29" t="s">
        <v>158</v>
      </c>
      <c r="Q220" s="30" t="s">
        <v>66</v>
      </c>
      <c r="R220" s="73">
        <v>49</v>
      </c>
      <c r="S220" s="31" t="e">
        <f>R220*'WNA 2025'!#REF!</f>
        <v>#REF!</v>
      </c>
      <c r="T220" s="31">
        <v>99</v>
      </c>
      <c r="U220" s="32" t="e">
        <f>((T220-S220)/T220)</f>
        <v>#REF!</v>
      </c>
      <c r="V220" s="32" t="e">
        <f>((T220-S220)/S220)</f>
        <v>#REF!</v>
      </c>
      <c r="W220" s="55" t="s">
        <v>159</v>
      </c>
      <c r="X220" s="117" t="s">
        <v>613</v>
      </c>
      <c r="Y220" s="27" t="s">
        <v>29</v>
      </c>
      <c r="Z220" s="27" t="s">
        <v>197</v>
      </c>
      <c r="AA220" s="49" t="s">
        <v>40</v>
      </c>
      <c r="AB220" s="50" t="s">
        <v>198</v>
      </c>
      <c r="AC220" s="51" t="s">
        <v>199</v>
      </c>
      <c r="AD220" s="51"/>
    </row>
    <row r="221" spans="1:30" x14ac:dyDescent="0.2">
      <c r="A221" s="58" t="s">
        <v>581</v>
      </c>
      <c r="B221" s="20">
        <v>44724</v>
      </c>
      <c r="C221" s="21"/>
      <c r="D221" s="71" t="s">
        <v>614</v>
      </c>
      <c r="E221" s="72" t="s">
        <v>615</v>
      </c>
      <c r="F221" s="23"/>
      <c r="G221" s="56">
        <v>4</v>
      </c>
      <c r="H221" s="52">
        <v>2</v>
      </c>
      <c r="I221" s="52">
        <v>40</v>
      </c>
      <c r="J221" s="25">
        <v>0.5625</v>
      </c>
      <c r="K221" s="25">
        <v>0.72916666666666663</v>
      </c>
      <c r="L221" s="26"/>
      <c r="M221" s="29"/>
      <c r="N221" s="29" t="s">
        <v>142</v>
      </c>
      <c r="O221" s="29" t="s">
        <v>136</v>
      </c>
      <c r="P221" s="29" t="s">
        <v>616</v>
      </c>
      <c r="Q221" s="30" t="s">
        <v>135</v>
      </c>
      <c r="R221" s="73">
        <v>203</v>
      </c>
      <c r="S221" s="31" t="e">
        <f>R221*'WNA 2025'!#REF!</f>
        <v>#REF!</v>
      </c>
      <c r="T221" s="31">
        <v>369</v>
      </c>
      <c r="U221" s="32" t="e">
        <f>((T221-S221)/T221)</f>
        <v>#REF!</v>
      </c>
      <c r="V221" s="32" t="e">
        <f>((T221-S221)/S221)</f>
        <v>#REF!</v>
      </c>
      <c r="W221" s="55" t="s">
        <v>159</v>
      </c>
      <c r="X221" s="117" t="s">
        <v>617</v>
      </c>
      <c r="Y221" s="27" t="s">
        <v>29</v>
      </c>
      <c r="Z221" s="27" t="s">
        <v>197</v>
      </c>
      <c r="AA221" s="49" t="s">
        <v>40</v>
      </c>
      <c r="AB221" s="50" t="s">
        <v>198</v>
      </c>
      <c r="AC221" s="51" t="s">
        <v>199</v>
      </c>
      <c r="AD221" s="51"/>
    </row>
    <row r="222" spans="1:30" x14ac:dyDescent="0.2">
      <c r="A222" s="58" t="s">
        <v>581</v>
      </c>
      <c r="B222" s="20">
        <v>44724</v>
      </c>
      <c r="C222" s="21"/>
      <c r="D222" s="71" t="s">
        <v>618</v>
      </c>
      <c r="E222" s="72" t="s">
        <v>619</v>
      </c>
      <c r="F222" s="23"/>
      <c r="G222" s="56">
        <v>4</v>
      </c>
      <c r="H222" s="52">
        <v>2</v>
      </c>
      <c r="I222" s="52">
        <v>20</v>
      </c>
      <c r="J222" s="25">
        <v>0.625</v>
      </c>
      <c r="K222" s="25">
        <v>0.79166666666666663</v>
      </c>
      <c r="L222" s="26"/>
      <c r="M222" s="29"/>
      <c r="N222" s="29" t="s">
        <v>142</v>
      </c>
      <c r="O222" s="29" t="s">
        <v>136</v>
      </c>
      <c r="P222" s="29" t="s">
        <v>158</v>
      </c>
      <c r="Q222" s="30" t="s">
        <v>135</v>
      </c>
      <c r="R222" s="73">
        <v>184</v>
      </c>
      <c r="S222" s="31" t="e">
        <f>R222*'WNA 2025'!#REF!</f>
        <v>#REF!</v>
      </c>
      <c r="T222" s="31">
        <v>329</v>
      </c>
      <c r="U222" s="32" t="e">
        <f>((T222-S222)/T222)</f>
        <v>#REF!</v>
      </c>
      <c r="V222" s="32" t="e">
        <f>((T222-S222)/S222)</f>
        <v>#REF!</v>
      </c>
      <c r="W222" s="55" t="s">
        <v>159</v>
      </c>
      <c r="X222" s="117" t="s">
        <v>620</v>
      </c>
      <c r="Y222" s="27" t="s">
        <v>29</v>
      </c>
      <c r="Z222" s="27" t="s">
        <v>197</v>
      </c>
      <c r="AA222" s="49" t="s">
        <v>40</v>
      </c>
      <c r="AB222" s="50" t="s">
        <v>198</v>
      </c>
      <c r="AC222" s="51" t="s">
        <v>199</v>
      </c>
      <c r="AD222" s="51"/>
    </row>
    <row r="223" spans="1:30" x14ac:dyDescent="0.2">
      <c r="A223" s="58" t="s">
        <v>581</v>
      </c>
      <c r="B223" s="20">
        <v>44724</v>
      </c>
      <c r="C223" s="21"/>
      <c r="D223" s="71" t="s">
        <v>621</v>
      </c>
      <c r="E223" s="72" t="s">
        <v>186</v>
      </c>
      <c r="F223" s="23"/>
      <c r="G223" s="56">
        <v>4</v>
      </c>
      <c r="H223" s="52">
        <v>2</v>
      </c>
      <c r="I223" s="52">
        <v>6</v>
      </c>
      <c r="J223" s="25">
        <v>0.375</v>
      </c>
      <c r="K223" s="25">
        <v>0.54166666666666663</v>
      </c>
      <c r="L223" s="26"/>
      <c r="M223" s="29"/>
      <c r="N223" s="29" t="s">
        <v>142</v>
      </c>
      <c r="O223" s="29" t="s">
        <v>157</v>
      </c>
      <c r="P223" s="29" t="s">
        <v>151</v>
      </c>
      <c r="Q223" s="30" t="s">
        <v>187</v>
      </c>
      <c r="R223" s="73">
        <v>480</v>
      </c>
      <c r="S223" s="31" t="e">
        <f>R223*'WNA 2025'!#REF!</f>
        <v>#REF!</v>
      </c>
      <c r="T223" s="31">
        <v>999</v>
      </c>
      <c r="U223" s="32" t="e">
        <f>((T223-S223)/T223)</f>
        <v>#REF!</v>
      </c>
      <c r="V223" s="32" t="e">
        <f>((T223-S223)/S223)</f>
        <v>#REF!</v>
      </c>
      <c r="W223" s="55" t="s">
        <v>188</v>
      </c>
      <c r="X223" s="117" t="s">
        <v>622</v>
      </c>
      <c r="Y223" s="27" t="s">
        <v>29</v>
      </c>
      <c r="Z223" s="27" t="s">
        <v>197</v>
      </c>
      <c r="AA223" s="49" t="s">
        <v>40</v>
      </c>
      <c r="AB223" s="50" t="s">
        <v>198</v>
      </c>
      <c r="AC223" s="51" t="s">
        <v>199</v>
      </c>
      <c r="AD223" s="51"/>
    </row>
    <row r="224" spans="1:30" x14ac:dyDescent="0.2">
      <c r="A224" s="58" t="s">
        <v>581</v>
      </c>
      <c r="B224" s="20">
        <v>44724</v>
      </c>
      <c r="C224" s="21"/>
      <c r="D224" s="71" t="s">
        <v>623</v>
      </c>
      <c r="E224" s="72" t="s">
        <v>191</v>
      </c>
      <c r="F224" s="23"/>
      <c r="G224" s="56">
        <v>8</v>
      </c>
      <c r="H224" s="52">
        <v>2</v>
      </c>
      <c r="I224" s="52">
        <v>6</v>
      </c>
      <c r="J224" s="25">
        <v>0.375</v>
      </c>
      <c r="K224" s="25">
        <v>0.70833333333333337</v>
      </c>
      <c r="L224" s="26"/>
      <c r="M224" s="29"/>
      <c r="N224" s="29" t="s">
        <v>142</v>
      </c>
      <c r="O224" s="29" t="s">
        <v>157</v>
      </c>
      <c r="P224" s="29" t="s">
        <v>151</v>
      </c>
      <c r="Q224" s="30" t="s">
        <v>187</v>
      </c>
      <c r="R224" s="73">
        <v>740</v>
      </c>
      <c r="S224" s="31" t="e">
        <f>R224*'WNA 2025'!#REF!</f>
        <v>#REF!</v>
      </c>
      <c r="T224" s="31">
        <v>1499</v>
      </c>
      <c r="U224" s="32" t="e">
        <f>((T224-S224)/T224)</f>
        <v>#REF!</v>
      </c>
      <c r="V224" s="32" t="e">
        <f>((T224-S224)/S224)</f>
        <v>#REF!</v>
      </c>
      <c r="W224" s="55" t="s">
        <v>188</v>
      </c>
      <c r="X224" s="117" t="s">
        <v>624</v>
      </c>
      <c r="Y224" s="27" t="s">
        <v>29</v>
      </c>
      <c r="Z224" s="27" t="s">
        <v>197</v>
      </c>
      <c r="AA224" s="49" t="s">
        <v>40</v>
      </c>
      <c r="AB224" s="50" t="s">
        <v>198</v>
      </c>
      <c r="AC224" s="51" t="s">
        <v>199</v>
      </c>
      <c r="AD224" s="51"/>
    </row>
    <row r="225" spans="1:30" ht="17.25" x14ac:dyDescent="0.2">
      <c r="A225" s="58" t="s">
        <v>581</v>
      </c>
      <c r="B225" s="20">
        <v>44725</v>
      </c>
      <c r="C225" s="21">
        <v>44725</v>
      </c>
      <c r="D225" s="71"/>
      <c r="E225" s="28" t="s">
        <v>625</v>
      </c>
      <c r="F225" s="23" t="s">
        <v>80</v>
      </c>
      <c r="G225" s="56"/>
      <c r="H225" s="52"/>
      <c r="I225" s="52"/>
      <c r="J225" s="25"/>
      <c r="K225" s="25"/>
      <c r="L225" s="26" t="s">
        <v>194</v>
      </c>
      <c r="M225" s="29" t="s">
        <v>194</v>
      </c>
      <c r="N225" s="29" t="s">
        <v>142</v>
      </c>
      <c r="O225" s="29"/>
      <c r="P225" s="29"/>
      <c r="Q225" s="30"/>
      <c r="R225" s="73"/>
      <c r="S225" s="31"/>
      <c r="T225" s="31"/>
      <c r="U225" s="32"/>
      <c r="V225" s="32"/>
      <c r="W225" s="55" t="s">
        <v>195</v>
      </c>
      <c r="X225" s="29"/>
      <c r="Y225" s="27"/>
      <c r="Z225" s="27"/>
      <c r="AA225" s="49"/>
      <c r="AB225" s="50"/>
      <c r="AC225" s="51"/>
      <c r="AD225" s="51"/>
    </row>
    <row r="226" spans="1:30" ht="17.25" x14ac:dyDescent="0.2">
      <c r="A226" s="58" t="s">
        <v>581</v>
      </c>
      <c r="B226" s="20">
        <v>44726</v>
      </c>
      <c r="C226" s="21">
        <v>44726</v>
      </c>
      <c r="D226" s="71"/>
      <c r="E226" s="28" t="s">
        <v>626</v>
      </c>
      <c r="F226" s="23" t="s">
        <v>627</v>
      </c>
      <c r="G226" s="56"/>
      <c r="H226" s="52"/>
      <c r="I226" s="52"/>
      <c r="J226" s="25"/>
      <c r="K226" s="25"/>
      <c r="L226" s="26">
        <v>0.29166666666666669</v>
      </c>
      <c r="M226" s="29">
        <v>0.6875</v>
      </c>
      <c r="N226" s="29" t="s">
        <v>142</v>
      </c>
      <c r="O226" s="29"/>
      <c r="P226" s="29"/>
      <c r="Q226" s="30"/>
      <c r="R226" s="73"/>
      <c r="S226" s="31"/>
      <c r="T226" s="31"/>
      <c r="U226" s="32"/>
      <c r="V226" s="32"/>
      <c r="W226" s="55" t="s">
        <v>48</v>
      </c>
      <c r="X226" s="29"/>
      <c r="Y226" s="27" t="s">
        <v>29</v>
      </c>
      <c r="Z226" s="27" t="s">
        <v>61</v>
      </c>
      <c r="AA226" s="49" t="s">
        <v>316</v>
      </c>
      <c r="AB226" s="50" t="s">
        <v>58</v>
      </c>
      <c r="AC226" s="51"/>
      <c r="AD226" s="51"/>
    </row>
    <row r="227" spans="1:30" x14ac:dyDescent="0.2">
      <c r="A227" s="58" t="s">
        <v>581</v>
      </c>
      <c r="B227" s="20">
        <v>44726</v>
      </c>
      <c r="C227" s="21"/>
      <c r="D227" s="71" t="s">
        <v>628</v>
      </c>
      <c r="E227" s="72" t="s">
        <v>629</v>
      </c>
      <c r="F227" s="23"/>
      <c r="G227" s="56">
        <v>3.5</v>
      </c>
      <c r="H227" s="52">
        <v>10</v>
      </c>
      <c r="I227" s="52">
        <v>50</v>
      </c>
      <c r="J227" s="25">
        <v>0.375</v>
      </c>
      <c r="K227" s="25">
        <v>0.52083333333333337</v>
      </c>
      <c r="L227" s="26"/>
      <c r="M227" s="29"/>
      <c r="N227" s="29" t="s">
        <v>142</v>
      </c>
      <c r="O227" s="29" t="s">
        <v>136</v>
      </c>
      <c r="P227" s="29" t="s">
        <v>151</v>
      </c>
      <c r="Q227" s="30" t="s">
        <v>56</v>
      </c>
      <c r="R227" s="73">
        <v>71.7</v>
      </c>
      <c r="S227" s="31" t="e">
        <f>R227*'WNA 2025'!#REF!</f>
        <v>#REF!</v>
      </c>
      <c r="T227" s="31">
        <v>129</v>
      </c>
      <c r="U227" s="32" t="e">
        <f>((T227-S227)/T227)</f>
        <v>#REF!</v>
      </c>
      <c r="V227" s="32" t="e">
        <f>((T227-S227)/S227)</f>
        <v>#REF!</v>
      </c>
      <c r="W227" s="55" t="s">
        <v>159</v>
      </c>
      <c r="X227" s="117" t="s">
        <v>630</v>
      </c>
      <c r="Y227" s="27" t="s">
        <v>29</v>
      </c>
      <c r="Z227" s="27" t="s">
        <v>61</v>
      </c>
      <c r="AA227" s="49" t="s">
        <v>316</v>
      </c>
      <c r="AB227" s="50" t="s">
        <v>58</v>
      </c>
      <c r="AC227" s="51"/>
      <c r="AD227" s="51"/>
    </row>
    <row r="228" spans="1:30" x14ac:dyDescent="0.2">
      <c r="A228" s="58" t="s">
        <v>581</v>
      </c>
      <c r="B228" s="20">
        <v>44726</v>
      </c>
      <c r="C228" s="21"/>
      <c r="D228" s="71" t="s">
        <v>631</v>
      </c>
      <c r="E228" s="72" t="s">
        <v>632</v>
      </c>
      <c r="F228" s="23"/>
      <c r="G228" s="56">
        <v>8</v>
      </c>
      <c r="H228" s="52">
        <v>10</v>
      </c>
      <c r="I228" s="52">
        <v>35</v>
      </c>
      <c r="J228" s="25">
        <v>0.33333333333333331</v>
      </c>
      <c r="K228" s="25">
        <v>0.66666666666666663</v>
      </c>
      <c r="L228" s="26"/>
      <c r="M228" s="29"/>
      <c r="N228" s="29" t="s">
        <v>142</v>
      </c>
      <c r="O228" s="29" t="s">
        <v>157</v>
      </c>
      <c r="P228" s="29" t="s">
        <v>180</v>
      </c>
      <c r="Q228" s="30" t="s">
        <v>56</v>
      </c>
      <c r="R228" s="73">
        <v>170.3</v>
      </c>
      <c r="S228" s="31" t="e">
        <f>R228*'WNA 2025'!#REF!</f>
        <v>#REF!</v>
      </c>
      <c r="T228" s="31">
        <v>309</v>
      </c>
      <c r="U228" s="32" t="e">
        <f>((T228-S228)/T228)</f>
        <v>#REF!</v>
      </c>
      <c r="V228" s="32" t="e">
        <f>((T228-S228)/S228)</f>
        <v>#REF!</v>
      </c>
      <c r="W228" s="55" t="s">
        <v>159</v>
      </c>
      <c r="X228" s="117" t="s">
        <v>633</v>
      </c>
      <c r="Y228" s="27" t="s">
        <v>29</v>
      </c>
      <c r="Z228" s="27" t="s">
        <v>61</v>
      </c>
      <c r="AA228" s="49" t="s">
        <v>316</v>
      </c>
      <c r="AB228" s="50" t="s">
        <v>58</v>
      </c>
      <c r="AC228" s="51"/>
      <c r="AD228" s="51"/>
    </row>
    <row r="229" spans="1:30" x14ac:dyDescent="0.2">
      <c r="A229" s="58" t="s">
        <v>581</v>
      </c>
      <c r="B229" s="20">
        <v>44726</v>
      </c>
      <c r="C229" s="21"/>
      <c r="D229" s="71" t="s">
        <v>634</v>
      </c>
      <c r="E229" s="72" t="s">
        <v>635</v>
      </c>
      <c r="F229" s="23"/>
      <c r="G229" s="56">
        <v>4.5</v>
      </c>
      <c r="H229" s="52">
        <v>10</v>
      </c>
      <c r="I229" s="52">
        <v>70</v>
      </c>
      <c r="J229" s="25">
        <v>0.34375</v>
      </c>
      <c r="K229" s="25">
        <v>0.53125</v>
      </c>
      <c r="L229" s="26"/>
      <c r="M229" s="29"/>
      <c r="N229" s="29" t="s">
        <v>142</v>
      </c>
      <c r="O229" s="29" t="s">
        <v>57</v>
      </c>
      <c r="P229" s="29" t="s">
        <v>180</v>
      </c>
      <c r="Q229" s="30" t="s">
        <v>56</v>
      </c>
      <c r="R229" s="73">
        <v>143.1</v>
      </c>
      <c r="S229" s="31" t="e">
        <f>R229*'WNA 2025'!#REF!</f>
        <v>#REF!</v>
      </c>
      <c r="T229" s="31">
        <v>259</v>
      </c>
      <c r="U229" s="32" t="e">
        <f>((T229-S229)/T229)</f>
        <v>#REF!</v>
      </c>
      <c r="V229" s="32" t="e">
        <f>((T229-S229)/S229)</f>
        <v>#REF!</v>
      </c>
      <c r="W229" s="55" t="s">
        <v>159</v>
      </c>
      <c r="X229" s="117" t="s">
        <v>636</v>
      </c>
      <c r="Y229" s="27" t="s">
        <v>29</v>
      </c>
      <c r="Z229" s="27" t="s">
        <v>61</v>
      </c>
      <c r="AA229" s="49" t="s">
        <v>316</v>
      </c>
      <c r="AB229" s="50" t="s">
        <v>58</v>
      </c>
      <c r="AC229" s="51"/>
      <c r="AD229" s="51"/>
    </row>
    <row r="230" spans="1:30" x14ac:dyDescent="0.2">
      <c r="A230" s="58" t="s">
        <v>581</v>
      </c>
      <c r="B230" s="20">
        <v>44726</v>
      </c>
      <c r="C230" s="21"/>
      <c r="D230" s="71" t="s">
        <v>637</v>
      </c>
      <c r="E230" s="72" t="s">
        <v>186</v>
      </c>
      <c r="F230" s="23"/>
      <c r="G230" s="56">
        <v>4</v>
      </c>
      <c r="H230" s="52">
        <v>2</v>
      </c>
      <c r="I230" s="52">
        <v>6</v>
      </c>
      <c r="J230" s="25">
        <v>0.375</v>
      </c>
      <c r="K230" s="25">
        <v>0.54166666666666663</v>
      </c>
      <c r="L230" s="26"/>
      <c r="M230" s="29"/>
      <c r="N230" s="29" t="s">
        <v>142</v>
      </c>
      <c r="O230" s="29" t="s">
        <v>157</v>
      </c>
      <c r="P230" s="29" t="s">
        <v>151</v>
      </c>
      <c r="Q230" s="30" t="s">
        <v>187</v>
      </c>
      <c r="R230" s="73">
        <v>920</v>
      </c>
      <c r="S230" s="31" t="e">
        <f>R230*'WNA 2025'!#REF!</f>
        <v>#REF!</v>
      </c>
      <c r="T230" s="31">
        <v>1799</v>
      </c>
      <c r="U230" s="32" t="e">
        <f>((T230-S230)/T230)</f>
        <v>#REF!</v>
      </c>
      <c r="V230" s="32" t="e">
        <f>((T230-S230)/S230)</f>
        <v>#REF!</v>
      </c>
      <c r="W230" s="55" t="s">
        <v>188</v>
      </c>
      <c r="X230" s="117" t="s">
        <v>622</v>
      </c>
      <c r="Y230" s="27" t="s">
        <v>29</v>
      </c>
      <c r="Z230" s="27" t="s">
        <v>61</v>
      </c>
      <c r="AA230" s="49" t="s">
        <v>316</v>
      </c>
      <c r="AB230" s="50" t="s">
        <v>58</v>
      </c>
      <c r="AC230" s="51"/>
      <c r="AD230" s="51"/>
    </row>
    <row r="231" spans="1:30" x14ac:dyDescent="0.2">
      <c r="A231" s="58" t="s">
        <v>581</v>
      </c>
      <c r="B231" s="20">
        <v>44726</v>
      </c>
      <c r="C231" s="21"/>
      <c r="D231" s="71" t="s">
        <v>638</v>
      </c>
      <c r="E231" s="72" t="s">
        <v>191</v>
      </c>
      <c r="F231" s="23"/>
      <c r="G231" s="56">
        <v>8</v>
      </c>
      <c r="H231" s="52">
        <v>2</v>
      </c>
      <c r="I231" s="52">
        <v>6</v>
      </c>
      <c r="J231" s="25">
        <v>0.375</v>
      </c>
      <c r="K231" s="25">
        <v>0.70833333333333337</v>
      </c>
      <c r="L231" s="26"/>
      <c r="M231" s="29"/>
      <c r="N231" s="29" t="s">
        <v>142</v>
      </c>
      <c r="O231" s="29" t="s">
        <v>157</v>
      </c>
      <c r="P231" s="29" t="s">
        <v>151</v>
      </c>
      <c r="Q231" s="30" t="s">
        <v>187</v>
      </c>
      <c r="R231" s="73">
        <v>1350</v>
      </c>
      <c r="S231" s="31" t="e">
        <f>R231*'WNA 2025'!#REF!</f>
        <v>#REF!</v>
      </c>
      <c r="T231" s="31">
        <v>2599</v>
      </c>
      <c r="U231" s="32" t="e">
        <f>((T231-S231)/T231)</f>
        <v>#REF!</v>
      </c>
      <c r="V231" s="32" t="e">
        <f>((T231-S231)/S231)</f>
        <v>#REF!</v>
      </c>
      <c r="W231" s="55" t="s">
        <v>188</v>
      </c>
      <c r="X231" s="117" t="s">
        <v>624</v>
      </c>
      <c r="Y231" s="27" t="s">
        <v>29</v>
      </c>
      <c r="Z231" s="27" t="s">
        <v>61</v>
      </c>
      <c r="AA231" s="49" t="s">
        <v>316</v>
      </c>
      <c r="AB231" s="50" t="s">
        <v>58</v>
      </c>
      <c r="AC231" s="51"/>
      <c r="AD231" s="51"/>
    </row>
    <row r="232" spans="1:30" ht="17.25" x14ac:dyDescent="0.2">
      <c r="A232" s="58" t="s">
        <v>581</v>
      </c>
      <c r="B232" s="20">
        <v>44727</v>
      </c>
      <c r="C232" s="21">
        <v>44727</v>
      </c>
      <c r="D232" s="71"/>
      <c r="E232" s="28" t="s">
        <v>639</v>
      </c>
      <c r="F232" s="23" t="s">
        <v>33</v>
      </c>
      <c r="G232" s="56"/>
      <c r="H232" s="52"/>
      <c r="I232" s="52"/>
      <c r="J232" s="25"/>
      <c r="K232" s="25"/>
      <c r="L232" s="26">
        <v>0.4826388888888889</v>
      </c>
      <c r="M232" s="29">
        <v>0.71527777777777779</v>
      </c>
      <c r="N232" s="29" t="s">
        <v>142</v>
      </c>
      <c r="O232" s="29"/>
      <c r="P232" s="29"/>
      <c r="Q232" s="30"/>
      <c r="R232" s="73"/>
      <c r="S232" s="31"/>
      <c r="T232" s="31"/>
      <c r="U232" s="32"/>
      <c r="V232" s="32"/>
      <c r="W232" s="55" t="s">
        <v>48</v>
      </c>
      <c r="X232" s="55"/>
      <c r="Y232" s="27" t="s">
        <v>29</v>
      </c>
      <c r="Z232" s="27" t="s">
        <v>640</v>
      </c>
      <c r="AA232" s="49" t="s">
        <v>641</v>
      </c>
      <c r="AB232" s="50" t="s">
        <v>642</v>
      </c>
      <c r="AC232" s="51"/>
      <c r="AD232" s="51"/>
    </row>
    <row r="233" spans="1:30" x14ac:dyDescent="0.2">
      <c r="A233" s="58" t="s">
        <v>581</v>
      </c>
      <c r="B233" s="20">
        <v>44727</v>
      </c>
      <c r="C233" s="21"/>
      <c r="D233" s="71" t="s">
        <v>643</v>
      </c>
      <c r="E233" s="72" t="s">
        <v>644</v>
      </c>
      <c r="F233" s="23"/>
      <c r="G233" s="56">
        <v>3.5</v>
      </c>
      <c r="H233" s="52">
        <v>15</v>
      </c>
      <c r="I233" s="52">
        <v>30</v>
      </c>
      <c r="J233" s="25">
        <v>0.51041666666666663</v>
      </c>
      <c r="K233" s="25">
        <v>0.65625</v>
      </c>
      <c r="L233" s="26"/>
      <c r="M233" s="29"/>
      <c r="N233" s="29" t="s">
        <v>142</v>
      </c>
      <c r="O233" s="29" t="s">
        <v>157</v>
      </c>
      <c r="P233" s="29" t="s">
        <v>151</v>
      </c>
      <c r="Q233" s="30" t="s">
        <v>56</v>
      </c>
      <c r="R233" s="73">
        <v>101.5</v>
      </c>
      <c r="S233" s="31" t="e">
        <f>R233*'WNA 2025'!#REF!</f>
        <v>#REF!</v>
      </c>
      <c r="T233" s="31">
        <v>189</v>
      </c>
      <c r="U233" s="32" t="e">
        <f>((T233-S233)/T233)</f>
        <v>#REF!</v>
      </c>
      <c r="V233" s="32" t="e">
        <f>((T233-S233)/S233)</f>
        <v>#REF!</v>
      </c>
      <c r="W233" s="55" t="s">
        <v>159</v>
      </c>
      <c r="X233" s="114" t="s">
        <v>645</v>
      </c>
      <c r="Y233" s="27" t="s">
        <v>29</v>
      </c>
      <c r="Z233" s="27" t="s">
        <v>640</v>
      </c>
      <c r="AA233" s="49" t="s">
        <v>641</v>
      </c>
      <c r="AB233" s="50" t="s">
        <v>642</v>
      </c>
      <c r="AC233" s="51"/>
      <c r="AD233" s="51"/>
    </row>
    <row r="234" spans="1:30" x14ac:dyDescent="0.2">
      <c r="A234" s="58" t="s">
        <v>581</v>
      </c>
      <c r="B234" s="20">
        <v>44727</v>
      </c>
      <c r="C234" s="21"/>
      <c r="D234" s="71" t="s">
        <v>646</v>
      </c>
      <c r="E234" s="72" t="s">
        <v>647</v>
      </c>
      <c r="F234" s="23"/>
      <c r="G234" s="56">
        <v>4</v>
      </c>
      <c r="H234" s="52">
        <v>15</v>
      </c>
      <c r="I234" s="52">
        <v>30</v>
      </c>
      <c r="J234" s="25">
        <v>0.52083333333333337</v>
      </c>
      <c r="K234" s="25">
        <v>0.6875</v>
      </c>
      <c r="L234" s="26"/>
      <c r="M234" s="29"/>
      <c r="N234" s="29" t="s">
        <v>142</v>
      </c>
      <c r="O234" s="29" t="s">
        <v>157</v>
      </c>
      <c r="P234" s="29" t="s">
        <v>151</v>
      </c>
      <c r="Q234" s="30" t="s">
        <v>56</v>
      </c>
      <c r="R234" s="73">
        <v>135.35</v>
      </c>
      <c r="S234" s="31" t="e">
        <f>R234*'WNA 2025'!#REF!</f>
        <v>#REF!</v>
      </c>
      <c r="T234" s="31">
        <v>249</v>
      </c>
      <c r="U234" s="32" t="e">
        <f>((T234-S234)/T234)</f>
        <v>#REF!</v>
      </c>
      <c r="V234" s="32" t="e">
        <f>((T234-S234)/S234)</f>
        <v>#REF!</v>
      </c>
      <c r="W234" s="55" t="s">
        <v>159</v>
      </c>
      <c r="X234" s="114" t="s">
        <v>648</v>
      </c>
      <c r="Y234" s="27" t="s">
        <v>29</v>
      </c>
      <c r="Z234" s="27" t="s">
        <v>640</v>
      </c>
      <c r="AA234" s="49" t="s">
        <v>641</v>
      </c>
      <c r="AB234" s="50" t="s">
        <v>642</v>
      </c>
      <c r="AC234" s="51"/>
      <c r="AD234" s="51"/>
    </row>
    <row r="235" spans="1:30" x14ac:dyDescent="0.2">
      <c r="A235" s="58" t="s">
        <v>581</v>
      </c>
      <c r="B235" s="20">
        <v>44727</v>
      </c>
      <c r="C235" s="21"/>
      <c r="D235" s="71" t="s">
        <v>649</v>
      </c>
      <c r="E235" s="72" t="s">
        <v>650</v>
      </c>
      <c r="F235" s="23"/>
      <c r="G235" s="56">
        <v>4</v>
      </c>
      <c r="H235" s="52">
        <v>15</v>
      </c>
      <c r="I235" s="52">
        <v>30</v>
      </c>
      <c r="J235" s="25">
        <v>0.52083333333333337</v>
      </c>
      <c r="K235" s="25">
        <v>0.6875</v>
      </c>
      <c r="L235" s="26"/>
      <c r="M235" s="29"/>
      <c r="N235" s="29" t="s">
        <v>142</v>
      </c>
      <c r="O235" s="29" t="s">
        <v>157</v>
      </c>
      <c r="P235" s="29" t="s">
        <v>158</v>
      </c>
      <c r="Q235" s="30" t="s">
        <v>56</v>
      </c>
      <c r="R235" s="73">
        <v>135.44999999999999</v>
      </c>
      <c r="S235" s="31" t="e">
        <f>R235*'WNA 2025'!#REF!</f>
        <v>#REF!</v>
      </c>
      <c r="T235" s="31">
        <v>249</v>
      </c>
      <c r="U235" s="32" t="e">
        <f>((T235-S235)/T235)</f>
        <v>#REF!</v>
      </c>
      <c r="V235" s="32" t="e">
        <f>((T235-S235)/S235)</f>
        <v>#REF!</v>
      </c>
      <c r="W235" s="55" t="s">
        <v>159</v>
      </c>
      <c r="X235" s="114" t="s">
        <v>651</v>
      </c>
      <c r="Y235" s="27" t="s">
        <v>29</v>
      </c>
      <c r="Z235" s="27" t="s">
        <v>640</v>
      </c>
      <c r="AA235" s="49" t="s">
        <v>641</v>
      </c>
      <c r="AB235" s="50" t="s">
        <v>642</v>
      </c>
      <c r="AC235" s="51"/>
      <c r="AD235" s="51"/>
    </row>
    <row r="236" spans="1:30" x14ac:dyDescent="0.2">
      <c r="A236" s="58" t="s">
        <v>581</v>
      </c>
      <c r="B236" s="20">
        <v>44727</v>
      </c>
      <c r="C236" s="21"/>
      <c r="D236" s="71" t="s">
        <v>652</v>
      </c>
      <c r="E236" s="72" t="s">
        <v>653</v>
      </c>
      <c r="F236" s="23"/>
      <c r="G236" s="56">
        <v>3</v>
      </c>
      <c r="H236" s="52">
        <v>15</v>
      </c>
      <c r="I236" s="52">
        <v>30</v>
      </c>
      <c r="J236" s="25">
        <v>0.55208333333333337</v>
      </c>
      <c r="K236" s="25">
        <v>0.67708333333333337</v>
      </c>
      <c r="L236" s="26"/>
      <c r="M236" s="29"/>
      <c r="N236" s="29" t="s">
        <v>142</v>
      </c>
      <c r="O236" s="29" t="s">
        <v>157</v>
      </c>
      <c r="P236" s="29" t="s">
        <v>180</v>
      </c>
      <c r="Q236" s="30" t="s">
        <v>68</v>
      </c>
      <c r="R236" s="73">
        <v>221.6</v>
      </c>
      <c r="S236" s="31" t="e">
        <f>R236*'WNA 2025'!#REF!</f>
        <v>#REF!</v>
      </c>
      <c r="T236" s="31">
        <v>399</v>
      </c>
      <c r="U236" s="32" t="e">
        <f>((T236-S236)/T236)</f>
        <v>#REF!</v>
      </c>
      <c r="V236" s="32" t="e">
        <f>((T236-S236)/S236)</f>
        <v>#REF!</v>
      </c>
      <c r="W236" s="55" t="s">
        <v>159</v>
      </c>
      <c r="X236" s="114" t="s">
        <v>654</v>
      </c>
      <c r="Y236" s="27" t="s">
        <v>29</v>
      </c>
      <c r="Z236" s="27" t="s">
        <v>640</v>
      </c>
      <c r="AA236" s="49" t="s">
        <v>641</v>
      </c>
      <c r="AB236" s="50" t="s">
        <v>642</v>
      </c>
      <c r="AC236" s="51"/>
      <c r="AD236" s="51"/>
    </row>
    <row r="237" spans="1:30" x14ac:dyDescent="0.2">
      <c r="A237" s="58" t="s">
        <v>581</v>
      </c>
      <c r="B237" s="20">
        <v>44727</v>
      </c>
      <c r="C237" s="21"/>
      <c r="D237" s="71" t="s">
        <v>655</v>
      </c>
      <c r="E237" s="72" t="s">
        <v>186</v>
      </c>
      <c r="F237" s="23"/>
      <c r="G237" s="56">
        <v>4</v>
      </c>
      <c r="H237" s="52">
        <v>2</v>
      </c>
      <c r="I237" s="52">
        <v>6</v>
      </c>
      <c r="J237" s="25">
        <v>0.54166666666666663</v>
      </c>
      <c r="K237" s="25">
        <v>0.66666666666666663</v>
      </c>
      <c r="L237" s="26"/>
      <c r="M237" s="29"/>
      <c r="N237" s="29" t="s">
        <v>142</v>
      </c>
      <c r="O237" s="29" t="s">
        <v>157</v>
      </c>
      <c r="P237" s="29" t="s">
        <v>151</v>
      </c>
      <c r="Q237" s="30" t="s">
        <v>187</v>
      </c>
      <c r="R237" s="73">
        <v>1050</v>
      </c>
      <c r="S237" s="31" t="e">
        <f>R237*'WNA 2025'!#REF!</f>
        <v>#REF!</v>
      </c>
      <c r="T237" s="31">
        <v>2099</v>
      </c>
      <c r="U237" s="32" t="e">
        <f>((T237-S237)/T237)</f>
        <v>#REF!</v>
      </c>
      <c r="V237" s="32" t="e">
        <f>((T237-S237)/S237)</f>
        <v>#REF!</v>
      </c>
      <c r="W237" s="55" t="s">
        <v>188</v>
      </c>
      <c r="X237" s="117" t="s">
        <v>622</v>
      </c>
      <c r="Y237" s="27" t="s">
        <v>29</v>
      </c>
      <c r="Z237" s="27" t="s">
        <v>640</v>
      </c>
      <c r="AA237" s="49" t="s">
        <v>641</v>
      </c>
      <c r="AB237" s="50" t="s">
        <v>642</v>
      </c>
      <c r="AC237" s="51"/>
      <c r="AD237" s="51"/>
    </row>
    <row r="238" spans="1:30" ht="17.25" x14ac:dyDescent="0.2">
      <c r="A238" s="58" t="s">
        <v>581</v>
      </c>
      <c r="B238" s="20">
        <v>44728</v>
      </c>
      <c r="C238" s="21">
        <v>44728</v>
      </c>
      <c r="D238" s="71"/>
      <c r="E238" s="28" t="s">
        <v>656</v>
      </c>
      <c r="F238" s="23" t="s">
        <v>33</v>
      </c>
      <c r="G238" s="56"/>
      <c r="H238" s="52"/>
      <c r="I238" s="52"/>
      <c r="J238" s="25"/>
      <c r="K238" s="25"/>
      <c r="L238" s="26">
        <v>0.70833333333333337</v>
      </c>
      <c r="M238" s="29" t="s">
        <v>194</v>
      </c>
      <c r="N238" s="29" t="s">
        <v>142</v>
      </c>
      <c r="O238" s="29"/>
      <c r="P238" s="29"/>
      <c r="Q238" s="30"/>
      <c r="R238" s="73"/>
      <c r="S238" s="31"/>
      <c r="T238" s="31"/>
      <c r="U238" s="32"/>
      <c r="V238" s="32"/>
      <c r="W238" s="55" t="s">
        <v>48</v>
      </c>
      <c r="X238" s="55"/>
      <c r="Y238" s="27" t="s">
        <v>29</v>
      </c>
      <c r="Z238" s="27" t="s">
        <v>657</v>
      </c>
      <c r="AA238" s="49" t="s">
        <v>658</v>
      </c>
      <c r="AB238" s="50" t="s">
        <v>659</v>
      </c>
      <c r="AC238" s="51"/>
      <c r="AD238" s="51" t="s">
        <v>660</v>
      </c>
    </row>
    <row r="239" spans="1:30" x14ac:dyDescent="0.2">
      <c r="A239" s="58" t="s">
        <v>581</v>
      </c>
      <c r="B239" s="20">
        <v>44728</v>
      </c>
      <c r="C239" s="21"/>
      <c r="D239" s="71" t="s">
        <v>661</v>
      </c>
      <c r="E239" s="72" t="s">
        <v>662</v>
      </c>
      <c r="F239" s="23"/>
      <c r="G239" s="56">
        <v>3.5</v>
      </c>
      <c r="H239" s="52">
        <v>20</v>
      </c>
      <c r="I239" s="52">
        <v>80</v>
      </c>
      <c r="J239" s="25"/>
      <c r="K239" s="25"/>
      <c r="L239" s="26"/>
      <c r="M239" s="29"/>
      <c r="N239" s="29" t="s">
        <v>142</v>
      </c>
      <c r="O239" s="29" t="s">
        <v>157</v>
      </c>
      <c r="P239" s="29" t="s">
        <v>158</v>
      </c>
      <c r="Q239" s="30" t="s">
        <v>54</v>
      </c>
      <c r="R239" s="103">
        <v>52</v>
      </c>
      <c r="S239" s="31" t="e">
        <f>R239*'WNA 2025'!#REF!</f>
        <v>#REF!</v>
      </c>
      <c r="T239" s="31">
        <v>109</v>
      </c>
      <c r="U239" s="32" t="e">
        <f>((T239-S239)/T239)</f>
        <v>#REF!</v>
      </c>
      <c r="V239" s="32" t="e">
        <f>((T239-S239)/S239)</f>
        <v>#REF!</v>
      </c>
      <c r="W239" s="55" t="s">
        <v>159</v>
      </c>
      <c r="X239" s="114" t="s">
        <v>663</v>
      </c>
      <c r="Y239" s="27" t="s">
        <v>29</v>
      </c>
      <c r="Z239" s="27" t="s">
        <v>657</v>
      </c>
      <c r="AA239" s="49" t="s">
        <v>658</v>
      </c>
      <c r="AB239" s="50" t="s">
        <v>659</v>
      </c>
      <c r="AC239" s="51"/>
      <c r="AD239" s="51" t="s">
        <v>660</v>
      </c>
    </row>
    <row r="240" spans="1:30" x14ac:dyDescent="0.2">
      <c r="A240" s="58" t="s">
        <v>581</v>
      </c>
      <c r="B240" s="20">
        <v>44728</v>
      </c>
      <c r="C240" s="21"/>
      <c r="D240" s="71" t="s">
        <v>664</v>
      </c>
      <c r="E240" s="72" t="s">
        <v>665</v>
      </c>
      <c r="F240" s="23"/>
      <c r="G240" s="56">
        <v>3.5</v>
      </c>
      <c r="H240" s="52">
        <v>80</v>
      </c>
      <c r="I240" s="52">
        <v>150</v>
      </c>
      <c r="J240" s="25"/>
      <c r="K240" s="25"/>
      <c r="L240" s="26"/>
      <c r="M240" s="29"/>
      <c r="N240" s="29" t="s">
        <v>142</v>
      </c>
      <c r="O240" s="29" t="s">
        <v>157</v>
      </c>
      <c r="P240" s="29" t="s">
        <v>151</v>
      </c>
      <c r="Q240" s="30" t="s">
        <v>666</v>
      </c>
      <c r="R240" s="103">
        <v>66</v>
      </c>
      <c r="S240" s="31" t="e">
        <f>R240*'WNA 2025'!#REF!</f>
        <v>#REF!</v>
      </c>
      <c r="T240" s="31">
        <v>139</v>
      </c>
      <c r="U240" s="32" t="e">
        <f>((T240-S240)/T240)</f>
        <v>#REF!</v>
      </c>
      <c r="V240" s="32" t="e">
        <f>((T240-S240)/S240)</f>
        <v>#REF!</v>
      </c>
      <c r="W240" s="55" t="s">
        <v>159</v>
      </c>
      <c r="X240" s="114" t="s">
        <v>667</v>
      </c>
      <c r="Y240" s="27" t="s">
        <v>29</v>
      </c>
      <c r="Z240" s="27" t="s">
        <v>657</v>
      </c>
      <c r="AA240" s="49" t="s">
        <v>658</v>
      </c>
      <c r="AB240" s="50" t="s">
        <v>659</v>
      </c>
      <c r="AC240" s="51"/>
      <c r="AD240" s="51" t="s">
        <v>668</v>
      </c>
    </row>
    <row r="241" spans="1:30" x14ac:dyDescent="0.2">
      <c r="A241" s="58" t="s">
        <v>581</v>
      </c>
      <c r="B241" s="20">
        <v>44728</v>
      </c>
      <c r="C241" s="21"/>
      <c r="D241" s="71" t="s">
        <v>669</v>
      </c>
      <c r="E241" s="72" t="s">
        <v>670</v>
      </c>
      <c r="F241" s="23"/>
      <c r="G241" s="56">
        <v>2</v>
      </c>
      <c r="H241" s="52">
        <v>20</v>
      </c>
      <c r="I241" s="52">
        <v>40</v>
      </c>
      <c r="J241" s="25"/>
      <c r="K241" s="25"/>
      <c r="L241" s="26"/>
      <c r="M241" s="29"/>
      <c r="N241" s="29" t="s">
        <v>142</v>
      </c>
      <c r="O241" s="29" t="s">
        <v>157</v>
      </c>
      <c r="P241" s="29" t="s">
        <v>151</v>
      </c>
      <c r="Q241" s="30" t="s">
        <v>54</v>
      </c>
      <c r="R241" s="103">
        <v>68</v>
      </c>
      <c r="S241" s="31" t="e">
        <f>R241*'WNA 2025'!#REF!</f>
        <v>#REF!</v>
      </c>
      <c r="T241" s="31">
        <v>149</v>
      </c>
      <c r="U241" s="32" t="e">
        <f>((T241-S241)/T241)</f>
        <v>#REF!</v>
      </c>
      <c r="V241" s="32" t="e">
        <f>((T241-S241)/S241)</f>
        <v>#REF!</v>
      </c>
      <c r="W241" s="55" t="s">
        <v>159</v>
      </c>
      <c r="X241" s="114" t="s">
        <v>671</v>
      </c>
      <c r="Y241" s="27" t="s">
        <v>29</v>
      </c>
      <c r="Z241" s="27" t="s">
        <v>657</v>
      </c>
      <c r="AA241" s="49" t="s">
        <v>658</v>
      </c>
      <c r="AB241" s="50" t="s">
        <v>659</v>
      </c>
      <c r="AC241" s="51"/>
      <c r="AD241" s="51" t="s">
        <v>672</v>
      </c>
    </row>
    <row r="242" spans="1:30" x14ac:dyDescent="0.2">
      <c r="A242" s="58" t="s">
        <v>581</v>
      </c>
      <c r="B242" s="20">
        <v>44728</v>
      </c>
      <c r="C242" s="21"/>
      <c r="D242" s="71" t="s">
        <v>673</v>
      </c>
      <c r="E242" s="72" t="s">
        <v>674</v>
      </c>
      <c r="F242" s="23"/>
      <c r="G242" s="56">
        <v>3</v>
      </c>
      <c r="H242" s="52">
        <v>10</v>
      </c>
      <c r="I242" s="52">
        <v>25</v>
      </c>
      <c r="J242" s="25"/>
      <c r="K242" s="25"/>
      <c r="L242" s="26"/>
      <c r="M242" s="29"/>
      <c r="N242" s="29" t="s">
        <v>142</v>
      </c>
      <c r="O242" s="29" t="s">
        <v>136</v>
      </c>
      <c r="P242" s="29" t="s">
        <v>151</v>
      </c>
      <c r="Q242" s="30" t="s">
        <v>56</v>
      </c>
      <c r="R242" s="103">
        <v>78</v>
      </c>
      <c r="S242" s="31" t="e">
        <f>R242*'WNA 2025'!#REF!</f>
        <v>#REF!</v>
      </c>
      <c r="T242" s="31">
        <v>169</v>
      </c>
      <c r="U242" s="32" t="e">
        <f>((T242-S242)/T242)</f>
        <v>#REF!</v>
      </c>
      <c r="V242" s="32" t="e">
        <f>((T242-S242)/S242)</f>
        <v>#REF!</v>
      </c>
      <c r="W242" s="55" t="s">
        <v>159</v>
      </c>
      <c r="X242" s="114" t="s">
        <v>675</v>
      </c>
      <c r="Y242" s="27" t="s">
        <v>29</v>
      </c>
      <c r="Z242" s="27" t="s">
        <v>657</v>
      </c>
      <c r="AA242" s="49" t="s">
        <v>658</v>
      </c>
      <c r="AB242" s="50" t="s">
        <v>659</v>
      </c>
      <c r="AC242" s="51"/>
      <c r="AD242" s="51" t="s">
        <v>676</v>
      </c>
    </row>
    <row r="243" spans="1:30" ht="17.25" x14ac:dyDescent="0.2">
      <c r="A243" s="58" t="s">
        <v>581</v>
      </c>
      <c r="B243" s="20">
        <v>44729</v>
      </c>
      <c r="C243" s="21">
        <v>44729</v>
      </c>
      <c r="D243" s="71"/>
      <c r="E243" s="28" t="s">
        <v>656</v>
      </c>
      <c r="F243" s="23" t="s">
        <v>33</v>
      </c>
      <c r="G243" s="56"/>
      <c r="H243" s="52"/>
      <c r="I243" s="52"/>
      <c r="J243" s="25"/>
      <c r="K243" s="25"/>
      <c r="L243" s="26" t="s">
        <v>194</v>
      </c>
      <c r="M243" s="29">
        <v>0.25</v>
      </c>
      <c r="N243" s="29" t="s">
        <v>142</v>
      </c>
      <c r="O243" s="29"/>
      <c r="P243" s="29"/>
      <c r="Q243" s="30"/>
      <c r="R243" s="73"/>
      <c r="S243" s="31"/>
      <c r="T243" s="31"/>
      <c r="U243" s="32"/>
      <c r="V243" s="32"/>
      <c r="W243" s="55" t="s">
        <v>48</v>
      </c>
      <c r="X243" s="55"/>
      <c r="Y243" s="27" t="s">
        <v>29</v>
      </c>
      <c r="Z243" s="27" t="s">
        <v>657</v>
      </c>
      <c r="AA243" s="49" t="s">
        <v>658</v>
      </c>
      <c r="AB243" s="50" t="s">
        <v>659</v>
      </c>
      <c r="AC243" s="51"/>
      <c r="AD243" s="51" t="s">
        <v>660</v>
      </c>
    </row>
    <row r="244" spans="1:30" ht="25.5" x14ac:dyDescent="0.2">
      <c r="A244" s="58" t="s">
        <v>581</v>
      </c>
      <c r="B244" s="20">
        <v>44729</v>
      </c>
      <c r="C244" s="21"/>
      <c r="D244" s="71" t="s">
        <v>677</v>
      </c>
      <c r="E244" s="72" t="s">
        <v>678</v>
      </c>
      <c r="F244" s="23"/>
      <c r="G244" s="56">
        <v>96</v>
      </c>
      <c r="H244" s="52">
        <v>8</v>
      </c>
      <c r="I244" s="52">
        <v>25</v>
      </c>
      <c r="J244" s="25">
        <v>0.375</v>
      </c>
      <c r="K244" s="25">
        <v>0.5</v>
      </c>
      <c r="L244" s="26"/>
      <c r="M244" s="29"/>
      <c r="N244" s="29" t="s">
        <v>142</v>
      </c>
      <c r="O244" s="29" t="s">
        <v>150</v>
      </c>
      <c r="P244" s="29" t="s">
        <v>151</v>
      </c>
      <c r="Q244" s="30" t="s">
        <v>47</v>
      </c>
      <c r="R244" s="103">
        <v>2946</v>
      </c>
      <c r="S244" s="31" t="e">
        <f>R244*'WNA 2025'!#REF!</f>
        <v>#REF!</v>
      </c>
      <c r="T244" s="31">
        <v>5399</v>
      </c>
      <c r="U244" s="32" t="e">
        <f>((T244-S244)/T244)</f>
        <v>#REF!</v>
      </c>
      <c r="V244" s="32" t="e">
        <f>((T244-S244)/S244)</f>
        <v>#REF!</v>
      </c>
      <c r="W244" s="55" t="s">
        <v>252</v>
      </c>
      <c r="X244" s="114" t="s">
        <v>679</v>
      </c>
      <c r="Y244" s="27" t="s">
        <v>29</v>
      </c>
      <c r="Z244" s="27" t="s">
        <v>657</v>
      </c>
      <c r="AA244" s="49" t="s">
        <v>658</v>
      </c>
      <c r="AB244" s="50" t="s">
        <v>659</v>
      </c>
      <c r="AC244" s="51"/>
      <c r="AD244" s="51" t="s">
        <v>676</v>
      </c>
    </row>
    <row r="245" spans="1:30" ht="25.5" x14ac:dyDescent="0.2">
      <c r="A245" s="58" t="s">
        <v>581</v>
      </c>
      <c r="B245" s="20">
        <v>44729</v>
      </c>
      <c r="C245" s="21"/>
      <c r="D245" s="71" t="s">
        <v>680</v>
      </c>
      <c r="E245" s="72" t="s">
        <v>678</v>
      </c>
      <c r="F245" s="23"/>
      <c r="G245" s="56">
        <v>96</v>
      </c>
      <c r="H245" s="52">
        <v>8</v>
      </c>
      <c r="I245" s="52">
        <v>25</v>
      </c>
      <c r="J245" s="25">
        <v>0.375</v>
      </c>
      <c r="K245" s="25">
        <v>0.5</v>
      </c>
      <c r="L245" s="26"/>
      <c r="M245" s="29"/>
      <c r="N245" s="29" t="s">
        <v>142</v>
      </c>
      <c r="O245" s="29" t="s">
        <v>150</v>
      </c>
      <c r="P245" s="29" t="s">
        <v>151</v>
      </c>
      <c r="Q245" s="30" t="s">
        <v>47</v>
      </c>
      <c r="R245" s="103">
        <f>2946+768</f>
        <v>3714</v>
      </c>
      <c r="S245" s="31" t="e">
        <f>R245*'WNA 2025'!#REF!</f>
        <v>#REF!</v>
      </c>
      <c r="T245" s="31">
        <v>6699</v>
      </c>
      <c r="U245" s="32" t="e">
        <f>((T245-S245)/T245)</f>
        <v>#REF!</v>
      </c>
      <c r="V245" s="32" t="e">
        <f>((T245-S245)/S245)</f>
        <v>#REF!</v>
      </c>
      <c r="W245" s="55" t="s">
        <v>252</v>
      </c>
      <c r="X245" s="114" t="s">
        <v>679</v>
      </c>
      <c r="Y245" s="27" t="s">
        <v>29</v>
      </c>
      <c r="Z245" s="27" t="s">
        <v>657</v>
      </c>
      <c r="AA245" s="49" t="s">
        <v>658</v>
      </c>
      <c r="AB245" s="50" t="s">
        <v>659</v>
      </c>
      <c r="AC245" s="51"/>
      <c r="AD245" s="51" t="s">
        <v>681</v>
      </c>
    </row>
    <row r="246" spans="1:30" ht="25.5" x14ac:dyDescent="0.2">
      <c r="A246" s="58" t="s">
        <v>581</v>
      </c>
      <c r="B246" s="20">
        <v>44729</v>
      </c>
      <c r="C246" s="21"/>
      <c r="D246" s="71" t="s">
        <v>682</v>
      </c>
      <c r="E246" s="72" t="s">
        <v>683</v>
      </c>
      <c r="F246" s="23"/>
      <c r="G246" s="56">
        <v>96</v>
      </c>
      <c r="H246" s="52">
        <v>8</v>
      </c>
      <c r="I246" s="52">
        <v>25</v>
      </c>
      <c r="J246" s="25">
        <v>0.375</v>
      </c>
      <c r="K246" s="25">
        <v>0.5</v>
      </c>
      <c r="L246" s="26"/>
      <c r="M246" s="29"/>
      <c r="N246" s="29" t="s">
        <v>142</v>
      </c>
      <c r="O246" s="29" t="s">
        <v>150</v>
      </c>
      <c r="P246" s="29" t="s">
        <v>151</v>
      </c>
      <c r="Q246" s="30" t="s">
        <v>47</v>
      </c>
      <c r="R246" s="103">
        <v>2343</v>
      </c>
      <c r="S246" s="31" t="e">
        <f>R246*'WNA 2025'!#REF!</f>
        <v>#REF!</v>
      </c>
      <c r="T246" s="31">
        <v>4299</v>
      </c>
      <c r="U246" s="32" t="e">
        <f>((T246-S246)/T246)</f>
        <v>#REF!</v>
      </c>
      <c r="V246" s="32" t="e">
        <f>((T246-S246)/S246)</f>
        <v>#REF!</v>
      </c>
      <c r="W246" s="55" t="s">
        <v>252</v>
      </c>
      <c r="X246" s="114" t="s">
        <v>684</v>
      </c>
      <c r="Y246" s="27" t="s">
        <v>29</v>
      </c>
      <c r="Z246" s="27" t="s">
        <v>657</v>
      </c>
      <c r="AA246" s="49" t="s">
        <v>658</v>
      </c>
      <c r="AB246" s="50" t="s">
        <v>659</v>
      </c>
      <c r="AC246" s="51"/>
      <c r="AD246" s="51" t="s">
        <v>685</v>
      </c>
    </row>
    <row r="247" spans="1:30" ht="25.5" x14ac:dyDescent="0.2">
      <c r="A247" s="58" t="s">
        <v>581</v>
      </c>
      <c r="B247" s="20">
        <v>44729</v>
      </c>
      <c r="C247" s="21"/>
      <c r="D247" s="71" t="s">
        <v>686</v>
      </c>
      <c r="E247" s="72" t="s">
        <v>683</v>
      </c>
      <c r="F247" s="23"/>
      <c r="G247" s="56">
        <v>96</v>
      </c>
      <c r="H247" s="52">
        <v>8</v>
      </c>
      <c r="I247" s="52">
        <v>25</v>
      </c>
      <c r="J247" s="25">
        <v>0.375</v>
      </c>
      <c r="K247" s="25">
        <v>0.5</v>
      </c>
      <c r="L247" s="26"/>
      <c r="M247" s="29"/>
      <c r="N247" s="29" t="s">
        <v>142</v>
      </c>
      <c r="O247" s="29" t="s">
        <v>150</v>
      </c>
      <c r="P247" s="29" t="s">
        <v>151</v>
      </c>
      <c r="Q247" s="30" t="s">
        <v>47</v>
      </c>
      <c r="R247" s="103">
        <f>2343+433</f>
        <v>2776</v>
      </c>
      <c r="S247" s="31" t="e">
        <f>R247*'WNA 2025'!#REF!</f>
        <v>#REF!</v>
      </c>
      <c r="T247" s="31">
        <v>5099</v>
      </c>
      <c r="U247" s="32" t="e">
        <f>((T247-S247)/T247)</f>
        <v>#REF!</v>
      </c>
      <c r="V247" s="32" t="e">
        <f>((T247-S247)/S247)</f>
        <v>#REF!</v>
      </c>
      <c r="W247" s="55" t="s">
        <v>252</v>
      </c>
      <c r="X247" s="114" t="s">
        <v>684</v>
      </c>
      <c r="Y247" s="27" t="s">
        <v>29</v>
      </c>
      <c r="Z247" s="27" t="s">
        <v>657</v>
      </c>
      <c r="AA247" s="49" t="s">
        <v>658</v>
      </c>
      <c r="AB247" s="50" t="s">
        <v>659</v>
      </c>
      <c r="AC247" s="51"/>
      <c r="AD247" s="51" t="s">
        <v>687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C2A0-DA1A-49F2-9377-DE05C59CDA4C}">
  <sheetPr codeName="Sheet3"/>
  <dimension ref="A1:M323"/>
  <sheetViews>
    <sheetView zoomScale="90" zoomScaleNormal="90" workbookViewId="0">
      <pane ySplit="1" topLeftCell="A2" activePane="bottomLeft" state="frozen"/>
      <selection activeCell="AJ19" sqref="AJ19"/>
      <selection pane="bottomLeft" activeCell="J16" sqref="J16"/>
    </sheetView>
  </sheetViews>
  <sheetFormatPr defaultColWidth="12.625" defaultRowHeight="12.75" x14ac:dyDescent="0.2"/>
  <cols>
    <col min="1" max="1" width="11.625" style="66" bestFit="1" customWidth="1"/>
    <col min="2" max="2" width="9.25" style="60" customWidth="1"/>
    <col min="3" max="3" width="4.75" style="59" customWidth="1"/>
    <col min="4" max="4" width="13.5" style="60" customWidth="1"/>
    <col min="5" max="5" width="68.75" style="61" customWidth="1"/>
    <col min="6" max="6" width="24.875" style="81" bestFit="1" customWidth="1"/>
    <col min="7" max="7" width="24.125" style="79" bestFit="1" customWidth="1"/>
    <col min="8" max="8" width="25.625" style="79" bestFit="1" customWidth="1"/>
    <col min="9" max="12" width="13.5" style="62" customWidth="1"/>
    <col min="13" max="13" width="10.125" style="63" customWidth="1"/>
    <col min="14" max="29" width="7.75" style="15" customWidth="1"/>
    <col min="30" max="16384" width="12.625" style="15"/>
  </cols>
  <sheetData>
    <row r="1" spans="1:13" ht="31.5" x14ac:dyDescent="0.2">
      <c r="A1" s="1" t="s">
        <v>0</v>
      </c>
      <c r="B1" s="2" t="s">
        <v>137</v>
      </c>
      <c r="C1" s="3" t="s">
        <v>2</v>
      </c>
      <c r="D1" s="4" t="s">
        <v>3</v>
      </c>
      <c r="E1" s="4" t="s">
        <v>4</v>
      </c>
      <c r="F1" s="77" t="s">
        <v>1875</v>
      </c>
      <c r="G1" s="77" t="s">
        <v>1876</v>
      </c>
      <c r="H1" s="77" t="s">
        <v>1877</v>
      </c>
      <c r="I1" s="4" t="s">
        <v>1878</v>
      </c>
      <c r="J1" s="4" t="s">
        <v>1879</v>
      </c>
      <c r="K1" s="4" t="s">
        <v>1880</v>
      </c>
      <c r="L1" s="4" t="s">
        <v>1881</v>
      </c>
      <c r="M1" s="8" t="s">
        <v>1882</v>
      </c>
    </row>
    <row r="2" spans="1:13" ht="18.75" x14ac:dyDescent="0.2">
      <c r="A2" s="16" t="s">
        <v>1883</v>
      </c>
      <c r="B2" s="17">
        <v>44642</v>
      </c>
      <c r="C2" s="18">
        <v>44642</v>
      </c>
      <c r="D2" s="33"/>
      <c r="E2" s="34" t="s">
        <v>1884</v>
      </c>
      <c r="F2" s="80"/>
      <c r="G2" s="78"/>
      <c r="H2" s="78"/>
      <c r="I2" s="36"/>
      <c r="J2" s="36"/>
      <c r="K2" s="36"/>
      <c r="L2" s="36"/>
      <c r="M2" s="37"/>
    </row>
    <row r="3" spans="1:13" ht="17.25" x14ac:dyDescent="0.2">
      <c r="A3" s="19" t="s">
        <v>1883</v>
      </c>
      <c r="B3" s="20">
        <v>44642</v>
      </c>
      <c r="C3" s="21">
        <v>44642</v>
      </c>
      <c r="D3" s="22"/>
      <c r="E3" s="28" t="s">
        <v>30</v>
      </c>
      <c r="F3" s="321">
        <v>44440</v>
      </c>
      <c r="G3" s="318">
        <v>44445</v>
      </c>
      <c r="H3" s="318">
        <v>44447</v>
      </c>
      <c r="I3" s="24"/>
      <c r="J3" s="24"/>
      <c r="K3" s="24"/>
      <c r="L3" s="24"/>
      <c r="M3" s="25"/>
    </row>
    <row r="4" spans="1:13" ht="17.25" x14ac:dyDescent="0.2">
      <c r="A4" s="19" t="s">
        <v>1883</v>
      </c>
      <c r="B4" s="20">
        <v>44643</v>
      </c>
      <c r="C4" s="21">
        <v>44643</v>
      </c>
      <c r="D4" s="46"/>
      <c r="E4" s="28" t="s">
        <v>193</v>
      </c>
      <c r="F4" s="322"/>
      <c r="G4" s="319"/>
      <c r="H4" s="319"/>
      <c r="I4" s="47"/>
      <c r="J4" s="47"/>
      <c r="K4" s="47"/>
      <c r="L4" s="47"/>
      <c r="M4" s="25"/>
    </row>
    <row r="5" spans="1:13" ht="17.25" x14ac:dyDescent="0.2">
      <c r="A5" s="19" t="s">
        <v>1883</v>
      </c>
      <c r="B5" s="20">
        <v>44644</v>
      </c>
      <c r="C5" s="21">
        <v>44644</v>
      </c>
      <c r="D5" s="46"/>
      <c r="E5" s="28" t="s">
        <v>1885</v>
      </c>
      <c r="F5" s="322"/>
      <c r="G5" s="319"/>
      <c r="H5" s="319"/>
      <c r="I5" s="52"/>
      <c r="J5" s="52"/>
      <c r="K5" s="52"/>
      <c r="L5" s="52"/>
      <c r="M5" s="25"/>
    </row>
    <row r="6" spans="1:13" ht="17.25" x14ac:dyDescent="0.2">
      <c r="A6" s="19" t="s">
        <v>1883</v>
      </c>
      <c r="B6" s="20">
        <v>44645</v>
      </c>
      <c r="C6" s="21">
        <v>44645</v>
      </c>
      <c r="D6" s="22"/>
      <c r="E6" s="28" t="s">
        <v>193</v>
      </c>
      <c r="F6" s="322"/>
      <c r="G6" s="319"/>
      <c r="H6" s="319"/>
      <c r="I6" s="24"/>
      <c r="J6" s="24"/>
      <c r="K6" s="24"/>
      <c r="L6" s="24"/>
      <c r="M6" s="25"/>
    </row>
    <row r="7" spans="1:13" ht="17.25" x14ac:dyDescent="0.2">
      <c r="A7" s="19" t="s">
        <v>1883</v>
      </c>
      <c r="B7" s="20">
        <v>44646</v>
      </c>
      <c r="C7" s="21">
        <v>44646</v>
      </c>
      <c r="D7" s="46"/>
      <c r="E7" s="28" t="s">
        <v>1886</v>
      </c>
      <c r="F7" s="322"/>
      <c r="G7" s="319"/>
      <c r="H7" s="319"/>
      <c r="I7" s="47"/>
      <c r="J7" s="47"/>
      <c r="K7" s="47"/>
      <c r="L7" s="47"/>
      <c r="M7" s="25"/>
    </row>
    <row r="8" spans="1:13" ht="17.25" x14ac:dyDescent="0.2">
      <c r="A8" s="19" t="s">
        <v>1883</v>
      </c>
      <c r="B8" s="20">
        <v>44647</v>
      </c>
      <c r="C8" s="21">
        <v>44647</v>
      </c>
      <c r="D8" s="46"/>
      <c r="E8" s="28" t="s">
        <v>193</v>
      </c>
      <c r="F8" s="322"/>
      <c r="G8" s="319"/>
      <c r="H8" s="319"/>
      <c r="I8" s="52"/>
      <c r="J8" s="52"/>
      <c r="K8" s="52"/>
      <c r="L8" s="52"/>
      <c r="M8" s="25"/>
    </row>
    <row r="9" spans="1:13" ht="17.25" x14ac:dyDescent="0.2">
      <c r="A9" s="19" t="s">
        <v>1883</v>
      </c>
      <c r="B9" s="20">
        <v>44648</v>
      </c>
      <c r="C9" s="21">
        <v>44648</v>
      </c>
      <c r="D9" s="46"/>
      <c r="E9" s="28" t="s">
        <v>193</v>
      </c>
      <c r="F9" s="322"/>
      <c r="G9" s="319"/>
      <c r="H9" s="319"/>
      <c r="I9" s="47"/>
      <c r="J9" s="47"/>
      <c r="K9" s="47"/>
      <c r="L9" s="47"/>
      <c r="M9" s="25"/>
    </row>
    <row r="10" spans="1:13" ht="17.25" x14ac:dyDescent="0.2">
      <c r="A10" s="19" t="s">
        <v>1883</v>
      </c>
      <c r="B10" s="20">
        <v>44649</v>
      </c>
      <c r="C10" s="21">
        <v>44649</v>
      </c>
      <c r="D10" s="46"/>
      <c r="E10" s="28" t="s">
        <v>1887</v>
      </c>
      <c r="F10" s="323"/>
      <c r="G10" s="320"/>
      <c r="H10" s="320"/>
      <c r="I10" s="52"/>
      <c r="J10" s="52"/>
      <c r="K10" s="52"/>
      <c r="L10" s="52"/>
      <c r="M10" s="25"/>
    </row>
    <row r="11" spans="1:13" ht="18.75" x14ac:dyDescent="0.2">
      <c r="A11" s="16" t="s">
        <v>1888</v>
      </c>
      <c r="B11" s="17">
        <v>44649</v>
      </c>
      <c r="C11" s="18">
        <v>44649</v>
      </c>
      <c r="D11" s="33"/>
      <c r="E11" s="34" t="s">
        <v>1889</v>
      </c>
      <c r="F11" s="80"/>
      <c r="G11" s="78"/>
      <c r="H11" s="78"/>
      <c r="I11" s="36"/>
      <c r="J11" s="36"/>
      <c r="K11" s="36"/>
      <c r="L11" s="36"/>
      <c r="M11" s="37"/>
    </row>
    <row r="12" spans="1:13" ht="17.25" x14ac:dyDescent="0.2">
      <c r="A12" s="19" t="s">
        <v>1890</v>
      </c>
      <c r="B12" s="20">
        <v>44649</v>
      </c>
      <c r="C12" s="21">
        <v>44649</v>
      </c>
      <c r="D12" s="46"/>
      <c r="E12" s="28" t="s">
        <v>1887</v>
      </c>
      <c r="F12" s="321">
        <v>44445</v>
      </c>
      <c r="G12" s="321">
        <v>44449</v>
      </c>
      <c r="H12" s="318">
        <v>44454</v>
      </c>
      <c r="I12" s="52"/>
      <c r="J12" s="52"/>
      <c r="K12" s="52"/>
      <c r="L12" s="52"/>
      <c r="M12" s="25"/>
    </row>
    <row r="13" spans="1:13" ht="17.25" x14ac:dyDescent="0.2">
      <c r="A13" s="19" t="s">
        <v>1890</v>
      </c>
      <c r="B13" s="20">
        <v>44650</v>
      </c>
      <c r="C13" s="21">
        <v>44650</v>
      </c>
      <c r="D13" s="46"/>
      <c r="E13" s="28" t="s">
        <v>31</v>
      </c>
      <c r="F13" s="322"/>
      <c r="G13" s="322"/>
      <c r="H13" s="319"/>
      <c r="I13" s="52"/>
      <c r="J13" s="52"/>
      <c r="K13" s="52"/>
      <c r="L13" s="52"/>
      <c r="M13" s="25"/>
    </row>
    <row r="14" spans="1:13" ht="17.25" x14ac:dyDescent="0.2">
      <c r="A14" s="19" t="s">
        <v>1890</v>
      </c>
      <c r="B14" s="20">
        <v>44651</v>
      </c>
      <c r="C14" s="21">
        <v>44651</v>
      </c>
      <c r="D14" s="46"/>
      <c r="E14" s="28" t="s">
        <v>1891</v>
      </c>
      <c r="F14" s="322"/>
      <c r="G14" s="322"/>
      <c r="H14" s="319"/>
      <c r="I14" s="52"/>
      <c r="J14" s="52"/>
      <c r="K14" s="52"/>
      <c r="L14" s="52"/>
      <c r="M14" s="25"/>
    </row>
    <row r="15" spans="1:13" ht="17.25" x14ac:dyDescent="0.2">
      <c r="A15" s="19" t="s">
        <v>1890</v>
      </c>
      <c r="B15" s="20">
        <v>44652</v>
      </c>
      <c r="C15" s="21">
        <v>44652</v>
      </c>
      <c r="D15" s="46"/>
      <c r="E15" s="28" t="s">
        <v>193</v>
      </c>
      <c r="F15" s="322"/>
      <c r="G15" s="322"/>
      <c r="H15" s="319"/>
      <c r="I15" s="52"/>
      <c r="J15" s="52"/>
      <c r="K15" s="52"/>
      <c r="L15" s="52"/>
      <c r="M15" s="25"/>
    </row>
    <row r="16" spans="1:13" ht="17.25" x14ac:dyDescent="0.2">
      <c r="A16" s="19" t="s">
        <v>1890</v>
      </c>
      <c r="B16" s="20">
        <v>44653</v>
      </c>
      <c r="C16" s="21">
        <v>44653</v>
      </c>
      <c r="D16" s="46"/>
      <c r="E16" s="28" t="s">
        <v>1892</v>
      </c>
      <c r="F16" s="322"/>
      <c r="G16" s="322"/>
      <c r="H16" s="319"/>
      <c r="I16" s="52"/>
      <c r="J16" s="52"/>
      <c r="K16" s="52"/>
      <c r="L16" s="52"/>
      <c r="M16" s="25"/>
    </row>
    <row r="17" spans="1:13" ht="17.25" x14ac:dyDescent="0.2">
      <c r="A17" s="19" t="s">
        <v>1890</v>
      </c>
      <c r="B17" s="20">
        <v>44654</v>
      </c>
      <c r="C17" s="21">
        <v>44654</v>
      </c>
      <c r="D17" s="46"/>
      <c r="E17" s="28" t="s">
        <v>1893</v>
      </c>
      <c r="F17" s="322"/>
      <c r="G17" s="322"/>
      <c r="H17" s="319"/>
      <c r="I17" s="52"/>
      <c r="J17" s="52"/>
      <c r="K17" s="52"/>
      <c r="L17" s="52"/>
      <c r="M17" s="25"/>
    </row>
    <row r="18" spans="1:13" ht="17.25" x14ac:dyDescent="0.2">
      <c r="A18" s="19" t="s">
        <v>1890</v>
      </c>
      <c r="B18" s="20">
        <v>44655</v>
      </c>
      <c r="C18" s="21">
        <v>44655</v>
      </c>
      <c r="D18" s="46"/>
      <c r="E18" s="28" t="s">
        <v>1894</v>
      </c>
      <c r="F18" s="323"/>
      <c r="G18" s="323"/>
      <c r="H18" s="320"/>
      <c r="I18" s="52"/>
      <c r="J18" s="52"/>
      <c r="K18" s="52"/>
      <c r="L18" s="52"/>
      <c r="M18" s="25"/>
    </row>
    <row r="19" spans="1:13" ht="18.75" x14ac:dyDescent="0.2">
      <c r="A19" s="16" t="s">
        <v>1895</v>
      </c>
      <c r="B19" s="17">
        <v>44655</v>
      </c>
      <c r="C19" s="18">
        <v>44655</v>
      </c>
      <c r="D19" s="33"/>
      <c r="E19" s="34" t="s">
        <v>1896</v>
      </c>
      <c r="F19" s="80"/>
      <c r="G19" s="78"/>
      <c r="H19" s="78"/>
      <c r="I19" s="36"/>
      <c r="J19" s="36"/>
      <c r="K19" s="36"/>
      <c r="L19" s="36"/>
      <c r="M19" s="37"/>
    </row>
    <row r="20" spans="1:13" ht="17.25" x14ac:dyDescent="0.2">
      <c r="A20" s="19" t="s">
        <v>1895</v>
      </c>
      <c r="B20" s="20">
        <v>44655</v>
      </c>
      <c r="C20" s="21">
        <v>44655</v>
      </c>
      <c r="D20" s="46"/>
      <c r="E20" s="28" t="s">
        <v>1894</v>
      </c>
      <c r="F20" s="321">
        <v>44452</v>
      </c>
      <c r="G20" s="321">
        <v>44456</v>
      </c>
      <c r="H20" s="318">
        <v>44460</v>
      </c>
      <c r="I20" s="52"/>
      <c r="J20" s="52"/>
      <c r="K20" s="52"/>
      <c r="L20" s="52"/>
      <c r="M20" s="25"/>
    </row>
    <row r="21" spans="1:13" ht="17.25" x14ac:dyDescent="0.2">
      <c r="A21" s="19" t="s">
        <v>1895</v>
      </c>
      <c r="B21" s="20">
        <v>44656</v>
      </c>
      <c r="C21" s="21">
        <v>44656</v>
      </c>
      <c r="D21" s="46"/>
      <c r="E21" s="28" t="s">
        <v>193</v>
      </c>
      <c r="F21" s="322"/>
      <c r="G21" s="322"/>
      <c r="H21" s="319"/>
      <c r="I21" s="52"/>
      <c r="J21" s="52"/>
      <c r="K21" s="52"/>
      <c r="L21" s="52"/>
      <c r="M21" s="25"/>
    </row>
    <row r="22" spans="1:13" ht="17.25" x14ac:dyDescent="0.2">
      <c r="A22" s="19" t="s">
        <v>1895</v>
      </c>
      <c r="B22" s="20">
        <v>44657</v>
      </c>
      <c r="C22" s="21">
        <v>44657</v>
      </c>
      <c r="D22" s="46"/>
      <c r="E22" s="28" t="s">
        <v>1897</v>
      </c>
      <c r="F22" s="322"/>
      <c r="G22" s="322"/>
      <c r="H22" s="319"/>
      <c r="I22" s="52"/>
      <c r="J22" s="52"/>
      <c r="K22" s="52"/>
      <c r="L22" s="52"/>
      <c r="M22" s="25"/>
    </row>
    <row r="23" spans="1:13" ht="17.25" x14ac:dyDescent="0.2">
      <c r="A23" s="19" t="s">
        <v>1895</v>
      </c>
      <c r="B23" s="20">
        <v>44658</v>
      </c>
      <c r="C23" s="21">
        <v>44658</v>
      </c>
      <c r="D23" s="46"/>
      <c r="E23" s="28" t="s">
        <v>1897</v>
      </c>
      <c r="F23" s="322"/>
      <c r="G23" s="322"/>
      <c r="H23" s="319"/>
      <c r="I23" s="52"/>
      <c r="J23" s="52"/>
      <c r="K23" s="52"/>
      <c r="L23" s="52"/>
      <c r="M23" s="25"/>
    </row>
    <row r="24" spans="1:13" ht="17.25" x14ac:dyDescent="0.2">
      <c r="A24" s="19" t="s">
        <v>1895</v>
      </c>
      <c r="B24" s="20">
        <v>44659</v>
      </c>
      <c r="C24" s="21">
        <v>44659</v>
      </c>
      <c r="D24" s="46"/>
      <c r="E24" s="28" t="s">
        <v>193</v>
      </c>
      <c r="F24" s="322"/>
      <c r="G24" s="322"/>
      <c r="H24" s="319"/>
      <c r="I24" s="52"/>
      <c r="J24" s="52"/>
      <c r="K24" s="52"/>
      <c r="L24" s="52"/>
      <c r="M24" s="25"/>
    </row>
    <row r="25" spans="1:13" ht="17.25" x14ac:dyDescent="0.2">
      <c r="A25" s="19" t="s">
        <v>1895</v>
      </c>
      <c r="B25" s="20">
        <v>44660</v>
      </c>
      <c r="C25" s="21">
        <v>44660</v>
      </c>
      <c r="D25" s="46"/>
      <c r="E25" s="28" t="s">
        <v>1898</v>
      </c>
      <c r="F25" s="322"/>
      <c r="G25" s="322"/>
      <c r="H25" s="319"/>
      <c r="I25" s="52"/>
      <c r="J25" s="52"/>
      <c r="K25" s="52"/>
      <c r="L25" s="52"/>
      <c r="M25" s="25"/>
    </row>
    <row r="26" spans="1:13" ht="17.25" x14ac:dyDescent="0.2">
      <c r="A26" s="19" t="s">
        <v>1895</v>
      </c>
      <c r="B26" s="20">
        <v>44661</v>
      </c>
      <c r="C26" s="21">
        <v>44661</v>
      </c>
      <c r="D26" s="46"/>
      <c r="E26" s="28" t="s">
        <v>1899</v>
      </c>
      <c r="F26" s="322"/>
      <c r="G26" s="322"/>
      <c r="H26" s="319"/>
      <c r="I26" s="52"/>
      <c r="J26" s="52"/>
      <c r="K26" s="52"/>
      <c r="L26" s="52"/>
      <c r="M26" s="25"/>
    </row>
    <row r="27" spans="1:13" ht="17.25" x14ac:dyDescent="0.2">
      <c r="A27" s="19" t="s">
        <v>1895</v>
      </c>
      <c r="B27" s="20">
        <v>44662</v>
      </c>
      <c r="C27" s="21">
        <v>44662</v>
      </c>
      <c r="D27" s="46"/>
      <c r="E27" s="28" t="s">
        <v>1900</v>
      </c>
      <c r="F27" s="322"/>
      <c r="G27" s="322"/>
      <c r="H27" s="319"/>
      <c r="I27" s="52"/>
      <c r="J27" s="52"/>
      <c r="K27" s="52"/>
      <c r="L27" s="52"/>
      <c r="M27" s="25"/>
    </row>
    <row r="28" spans="1:13" ht="17.25" x14ac:dyDescent="0.2">
      <c r="A28" s="19" t="s">
        <v>1895</v>
      </c>
      <c r="B28" s="20">
        <v>44663</v>
      </c>
      <c r="C28" s="21">
        <v>44663</v>
      </c>
      <c r="D28" s="46"/>
      <c r="E28" s="28" t="s">
        <v>193</v>
      </c>
      <c r="F28" s="322"/>
      <c r="G28" s="322"/>
      <c r="H28" s="319"/>
      <c r="I28" s="52"/>
      <c r="J28" s="52"/>
      <c r="K28" s="52"/>
      <c r="L28" s="52"/>
      <c r="M28" s="25"/>
    </row>
    <row r="29" spans="1:13" ht="17.25" x14ac:dyDescent="0.2">
      <c r="A29" s="19" t="s">
        <v>1895</v>
      </c>
      <c r="B29" s="20">
        <v>44664</v>
      </c>
      <c r="C29" s="21">
        <v>44664</v>
      </c>
      <c r="D29" s="46"/>
      <c r="E29" s="28" t="s">
        <v>193</v>
      </c>
      <c r="F29" s="322"/>
      <c r="G29" s="322"/>
      <c r="H29" s="319"/>
      <c r="I29" s="52"/>
      <c r="J29" s="52"/>
      <c r="K29" s="52"/>
      <c r="L29" s="52"/>
      <c r="M29" s="25"/>
    </row>
    <row r="30" spans="1:13" ht="17.25" x14ac:dyDescent="0.2">
      <c r="A30" s="19" t="s">
        <v>1895</v>
      </c>
      <c r="B30" s="20">
        <v>44665</v>
      </c>
      <c r="C30" s="21">
        <v>44665</v>
      </c>
      <c r="D30" s="46"/>
      <c r="E30" s="28" t="s">
        <v>1901</v>
      </c>
      <c r="F30" s="322"/>
      <c r="G30" s="322"/>
      <c r="H30" s="319"/>
      <c r="I30" s="52"/>
      <c r="J30" s="52"/>
      <c r="K30" s="52"/>
      <c r="L30" s="52"/>
      <c r="M30" s="25"/>
    </row>
    <row r="31" spans="1:13" ht="17.25" x14ac:dyDescent="0.2">
      <c r="A31" s="19" t="s">
        <v>1895</v>
      </c>
      <c r="B31" s="20">
        <v>44666</v>
      </c>
      <c r="C31" s="21">
        <v>44666</v>
      </c>
      <c r="D31" s="46"/>
      <c r="E31" s="28" t="s">
        <v>193</v>
      </c>
      <c r="F31" s="322"/>
      <c r="G31" s="322"/>
      <c r="H31" s="319"/>
      <c r="I31" s="52"/>
      <c r="J31" s="52"/>
      <c r="K31" s="52"/>
      <c r="L31" s="52"/>
      <c r="M31" s="25"/>
    </row>
    <row r="32" spans="1:13" ht="17.25" x14ac:dyDescent="0.2">
      <c r="A32" s="19" t="s">
        <v>1895</v>
      </c>
      <c r="B32" s="20">
        <v>44667</v>
      </c>
      <c r="C32" s="21">
        <v>44667</v>
      </c>
      <c r="D32" s="46"/>
      <c r="E32" s="28" t="s">
        <v>193</v>
      </c>
      <c r="F32" s="322"/>
      <c r="G32" s="322"/>
      <c r="H32" s="319"/>
      <c r="I32" s="52"/>
      <c r="J32" s="52"/>
      <c r="K32" s="52"/>
      <c r="L32" s="52"/>
      <c r="M32" s="25"/>
    </row>
    <row r="33" spans="1:13" ht="17.25" x14ac:dyDescent="0.2">
      <c r="A33" s="19" t="s">
        <v>1895</v>
      </c>
      <c r="B33" s="20">
        <v>44668</v>
      </c>
      <c r="C33" s="21">
        <v>44668</v>
      </c>
      <c r="D33" s="46"/>
      <c r="E33" s="28" t="s">
        <v>1902</v>
      </c>
      <c r="F33" s="323"/>
      <c r="G33" s="323"/>
      <c r="H33" s="320"/>
      <c r="I33" s="52"/>
      <c r="J33" s="52"/>
      <c r="K33" s="52"/>
      <c r="L33" s="52"/>
      <c r="M33" s="25"/>
    </row>
    <row r="34" spans="1:13" ht="18.75" x14ac:dyDescent="0.2">
      <c r="A34" s="16" t="s">
        <v>1903</v>
      </c>
      <c r="B34" s="17">
        <v>44668</v>
      </c>
      <c r="C34" s="18">
        <v>44668</v>
      </c>
      <c r="D34" s="33"/>
      <c r="E34" s="34" t="s">
        <v>1904</v>
      </c>
      <c r="F34" s="80"/>
      <c r="G34" s="78"/>
      <c r="H34" s="78"/>
      <c r="I34" s="36"/>
      <c r="J34" s="36"/>
      <c r="K34" s="36"/>
      <c r="L34" s="36"/>
      <c r="M34" s="37"/>
    </row>
    <row r="35" spans="1:13" ht="17.25" x14ac:dyDescent="0.2">
      <c r="A35" s="19" t="s">
        <v>1903</v>
      </c>
      <c r="B35" s="20">
        <v>44668</v>
      </c>
      <c r="C35" s="21">
        <v>44668</v>
      </c>
      <c r="D35" s="46"/>
      <c r="E35" s="28" t="s">
        <v>1902</v>
      </c>
      <c r="F35" s="321">
        <v>44466</v>
      </c>
      <c r="G35" s="321">
        <v>44470</v>
      </c>
      <c r="H35" s="318">
        <v>44473</v>
      </c>
      <c r="I35" s="52"/>
      <c r="J35" s="52"/>
      <c r="K35" s="52"/>
      <c r="L35" s="52"/>
      <c r="M35" s="25"/>
    </row>
    <row r="36" spans="1:13" ht="17.25" x14ac:dyDescent="0.2">
      <c r="A36" s="19" t="s">
        <v>1903</v>
      </c>
      <c r="B36" s="20">
        <v>44669</v>
      </c>
      <c r="C36" s="21">
        <v>44669</v>
      </c>
      <c r="D36" s="46"/>
      <c r="E36" s="28" t="s">
        <v>1905</v>
      </c>
      <c r="F36" s="322"/>
      <c r="G36" s="322"/>
      <c r="H36" s="319"/>
      <c r="I36" s="52"/>
      <c r="J36" s="52"/>
      <c r="K36" s="52"/>
      <c r="L36" s="52"/>
      <c r="M36" s="25"/>
    </row>
    <row r="37" spans="1:13" ht="17.25" x14ac:dyDescent="0.2">
      <c r="A37" s="19" t="s">
        <v>1903</v>
      </c>
      <c r="B37" s="20">
        <v>44670</v>
      </c>
      <c r="C37" s="21">
        <v>44670</v>
      </c>
      <c r="D37" s="46"/>
      <c r="E37" s="28" t="s">
        <v>1476</v>
      </c>
      <c r="F37" s="322"/>
      <c r="G37" s="322"/>
      <c r="H37" s="319"/>
      <c r="I37" s="52"/>
      <c r="J37" s="52"/>
      <c r="K37" s="52"/>
      <c r="L37" s="52"/>
      <c r="M37" s="25"/>
    </row>
    <row r="38" spans="1:13" ht="17.25" x14ac:dyDescent="0.2">
      <c r="A38" s="19" t="s">
        <v>1903</v>
      </c>
      <c r="B38" s="20">
        <v>44671</v>
      </c>
      <c r="C38" s="21">
        <v>44671</v>
      </c>
      <c r="D38" s="46"/>
      <c r="E38" s="28" t="s">
        <v>193</v>
      </c>
      <c r="F38" s="322"/>
      <c r="G38" s="322"/>
      <c r="H38" s="319"/>
      <c r="I38" s="52"/>
      <c r="J38" s="52"/>
      <c r="K38" s="52"/>
      <c r="L38" s="52"/>
      <c r="M38" s="25"/>
    </row>
    <row r="39" spans="1:13" ht="17.25" x14ac:dyDescent="0.2">
      <c r="A39" s="19" t="s">
        <v>1903</v>
      </c>
      <c r="B39" s="20">
        <v>44672</v>
      </c>
      <c r="C39" s="21">
        <v>44672</v>
      </c>
      <c r="D39" s="46"/>
      <c r="E39" s="28" t="s">
        <v>1906</v>
      </c>
      <c r="F39" s="322"/>
      <c r="G39" s="322"/>
      <c r="H39" s="319"/>
      <c r="I39" s="52"/>
      <c r="J39" s="52"/>
      <c r="K39" s="52"/>
      <c r="L39" s="52"/>
      <c r="M39" s="25"/>
    </row>
    <row r="40" spans="1:13" ht="17.25" x14ac:dyDescent="0.2">
      <c r="A40" s="19" t="s">
        <v>1903</v>
      </c>
      <c r="B40" s="20">
        <v>44673</v>
      </c>
      <c r="C40" s="21">
        <v>44673</v>
      </c>
      <c r="D40" s="46"/>
      <c r="E40" s="28" t="s">
        <v>1907</v>
      </c>
      <c r="F40" s="322"/>
      <c r="G40" s="322"/>
      <c r="H40" s="319"/>
      <c r="I40" s="52"/>
      <c r="J40" s="52"/>
      <c r="K40" s="52"/>
      <c r="L40" s="52"/>
      <c r="M40" s="25"/>
    </row>
    <row r="41" spans="1:13" ht="17.25" x14ac:dyDescent="0.2">
      <c r="A41" s="19" t="s">
        <v>1903</v>
      </c>
      <c r="B41" s="20">
        <v>44674</v>
      </c>
      <c r="C41" s="21">
        <v>44674</v>
      </c>
      <c r="D41" s="46"/>
      <c r="E41" s="28" t="s">
        <v>35</v>
      </c>
      <c r="F41" s="322"/>
      <c r="G41" s="322"/>
      <c r="H41" s="319"/>
      <c r="I41" s="52"/>
      <c r="J41" s="52"/>
      <c r="K41" s="52"/>
      <c r="L41" s="52"/>
      <c r="M41" s="25"/>
    </row>
    <row r="42" spans="1:13" ht="17.25" x14ac:dyDescent="0.2">
      <c r="A42" s="19" t="s">
        <v>1903</v>
      </c>
      <c r="B42" s="20">
        <v>44675</v>
      </c>
      <c r="C42" s="21">
        <v>44675</v>
      </c>
      <c r="D42" s="46"/>
      <c r="E42" s="28" t="s">
        <v>32</v>
      </c>
      <c r="F42" s="323"/>
      <c r="G42" s="323"/>
      <c r="H42" s="320"/>
      <c r="I42" s="52"/>
      <c r="J42" s="52"/>
      <c r="K42" s="52"/>
      <c r="L42" s="52"/>
      <c r="M42" s="25"/>
    </row>
    <row r="43" spans="1:13" ht="18.75" x14ac:dyDescent="0.2">
      <c r="A43" s="16" t="s">
        <v>140</v>
      </c>
      <c r="B43" s="17">
        <v>44675</v>
      </c>
      <c r="C43" s="18">
        <v>44675</v>
      </c>
      <c r="D43" s="33"/>
      <c r="E43" s="34" t="s">
        <v>141</v>
      </c>
      <c r="F43" s="80"/>
      <c r="G43" s="78"/>
      <c r="H43" s="78"/>
      <c r="I43" s="36"/>
      <c r="J43" s="36"/>
      <c r="K43" s="36"/>
      <c r="L43" s="36"/>
      <c r="M43" s="37"/>
    </row>
    <row r="44" spans="1:13" ht="17.25" x14ac:dyDescent="0.2">
      <c r="A44" s="19" t="s">
        <v>140</v>
      </c>
      <c r="B44" s="20">
        <v>44675</v>
      </c>
      <c r="C44" s="21">
        <v>44675</v>
      </c>
      <c r="D44" s="46"/>
      <c r="E44" s="28" t="s">
        <v>32</v>
      </c>
      <c r="F44" s="321">
        <v>44473</v>
      </c>
      <c r="G44" s="321">
        <v>44477</v>
      </c>
      <c r="H44" s="318">
        <v>44480</v>
      </c>
      <c r="I44" s="52"/>
      <c r="J44" s="52"/>
      <c r="K44" s="52"/>
      <c r="L44" s="52"/>
      <c r="M44" s="25"/>
    </row>
    <row r="45" spans="1:13" ht="17.25" x14ac:dyDescent="0.2">
      <c r="A45" s="19" t="s">
        <v>140</v>
      </c>
      <c r="B45" s="20">
        <v>44676</v>
      </c>
      <c r="C45" s="21">
        <v>44676</v>
      </c>
      <c r="D45" s="46"/>
      <c r="E45" s="28" t="s">
        <v>154</v>
      </c>
      <c r="F45" s="322"/>
      <c r="G45" s="322"/>
      <c r="H45" s="319"/>
      <c r="I45" s="52"/>
      <c r="J45" s="52"/>
      <c r="K45" s="52"/>
      <c r="L45" s="52"/>
      <c r="M45" s="25"/>
    </row>
    <row r="46" spans="1:13" ht="17.25" x14ac:dyDescent="0.2">
      <c r="A46" s="19" t="s">
        <v>140</v>
      </c>
      <c r="B46" s="20">
        <v>44677</v>
      </c>
      <c r="C46" s="21">
        <v>44677</v>
      </c>
      <c r="D46" s="46"/>
      <c r="E46" s="28" t="s">
        <v>35</v>
      </c>
      <c r="F46" s="322"/>
      <c r="G46" s="322"/>
      <c r="H46" s="319"/>
      <c r="I46" s="52"/>
      <c r="J46" s="52"/>
      <c r="K46" s="52"/>
      <c r="L46" s="52"/>
      <c r="M46" s="25"/>
    </row>
    <row r="47" spans="1:13" ht="17.25" x14ac:dyDescent="0.2">
      <c r="A47" s="19" t="s">
        <v>140</v>
      </c>
      <c r="B47" s="20">
        <v>44678</v>
      </c>
      <c r="C47" s="21">
        <v>44678</v>
      </c>
      <c r="D47" s="46"/>
      <c r="E47" s="28" t="s">
        <v>193</v>
      </c>
      <c r="F47" s="322"/>
      <c r="G47" s="322"/>
      <c r="H47" s="319"/>
      <c r="I47" s="52"/>
      <c r="J47" s="52"/>
      <c r="K47" s="52"/>
      <c r="L47" s="52"/>
      <c r="M47" s="25"/>
    </row>
    <row r="48" spans="1:13" ht="17.25" x14ac:dyDescent="0.2">
      <c r="A48" s="19" t="s">
        <v>140</v>
      </c>
      <c r="B48" s="20">
        <v>44679</v>
      </c>
      <c r="C48" s="21">
        <v>44679</v>
      </c>
      <c r="D48" s="46"/>
      <c r="E48" s="28" t="s">
        <v>196</v>
      </c>
      <c r="F48" s="322"/>
      <c r="G48" s="322"/>
      <c r="H48" s="319"/>
      <c r="I48" s="52"/>
      <c r="J48" s="52"/>
      <c r="K48" s="52"/>
      <c r="L48" s="52"/>
      <c r="M48" s="25"/>
    </row>
    <row r="49" spans="1:13" ht="17.25" x14ac:dyDescent="0.2">
      <c r="A49" s="19" t="s">
        <v>140</v>
      </c>
      <c r="B49" s="20">
        <v>44680</v>
      </c>
      <c r="C49" s="21">
        <v>44680</v>
      </c>
      <c r="D49" s="46"/>
      <c r="E49" s="28" t="s">
        <v>218</v>
      </c>
      <c r="F49" s="322"/>
      <c r="G49" s="322"/>
      <c r="H49" s="319"/>
      <c r="I49" s="52"/>
      <c r="J49" s="52"/>
      <c r="K49" s="52"/>
      <c r="L49" s="52"/>
      <c r="M49" s="25"/>
    </row>
    <row r="50" spans="1:13" ht="17.25" x14ac:dyDescent="0.2">
      <c r="A50" s="19" t="s">
        <v>140</v>
      </c>
      <c r="B50" s="20">
        <v>44681</v>
      </c>
      <c r="C50" s="21">
        <v>44681</v>
      </c>
      <c r="D50" s="46"/>
      <c r="E50" s="28" t="s">
        <v>133</v>
      </c>
      <c r="F50" s="322"/>
      <c r="G50" s="322"/>
      <c r="H50" s="319"/>
      <c r="I50" s="52"/>
      <c r="J50" s="52"/>
      <c r="K50" s="52"/>
      <c r="L50" s="52"/>
      <c r="M50" s="25"/>
    </row>
    <row r="51" spans="1:13" ht="17.25" x14ac:dyDescent="0.2">
      <c r="A51" s="19" t="s">
        <v>140</v>
      </c>
      <c r="B51" s="20">
        <v>44682</v>
      </c>
      <c r="C51" s="21">
        <v>44682</v>
      </c>
      <c r="D51" s="46"/>
      <c r="E51" s="28" t="s">
        <v>49</v>
      </c>
      <c r="F51" s="323"/>
      <c r="G51" s="323"/>
      <c r="H51" s="320"/>
      <c r="I51" s="52"/>
      <c r="J51" s="52"/>
      <c r="K51" s="52"/>
      <c r="L51" s="52"/>
      <c r="M51" s="25"/>
    </row>
    <row r="52" spans="1:13" ht="18.75" x14ac:dyDescent="0.2">
      <c r="A52" s="16" t="s">
        <v>254</v>
      </c>
      <c r="B52" s="17">
        <v>44682</v>
      </c>
      <c r="C52" s="18">
        <v>44682</v>
      </c>
      <c r="D52" s="33"/>
      <c r="E52" s="34" t="s">
        <v>255</v>
      </c>
      <c r="F52" s="80"/>
      <c r="G52" s="78"/>
      <c r="H52" s="78"/>
      <c r="I52" s="36"/>
      <c r="J52" s="36"/>
      <c r="K52" s="36"/>
      <c r="L52" s="36"/>
      <c r="M52" s="37"/>
    </row>
    <row r="53" spans="1:13" ht="17.25" x14ac:dyDescent="0.2">
      <c r="A53" s="19" t="s">
        <v>254</v>
      </c>
      <c r="B53" s="20">
        <v>44682</v>
      </c>
      <c r="C53" s="21">
        <v>44682</v>
      </c>
      <c r="D53" s="46"/>
      <c r="E53" s="28" t="s">
        <v>49</v>
      </c>
      <c r="F53" s="321">
        <v>44480</v>
      </c>
      <c r="G53" s="321">
        <v>44484</v>
      </c>
      <c r="H53" s="318">
        <v>44487</v>
      </c>
      <c r="I53" s="52"/>
      <c r="J53" s="52"/>
      <c r="K53" s="52"/>
      <c r="L53" s="52"/>
      <c r="M53" s="25"/>
    </row>
    <row r="54" spans="1:13" ht="17.25" x14ac:dyDescent="0.2">
      <c r="A54" s="19" t="s">
        <v>254</v>
      </c>
      <c r="B54" s="20">
        <v>44683</v>
      </c>
      <c r="C54" s="21">
        <v>44683</v>
      </c>
      <c r="D54" s="46"/>
      <c r="E54" s="28" t="s">
        <v>257</v>
      </c>
      <c r="F54" s="322"/>
      <c r="G54" s="322"/>
      <c r="H54" s="319"/>
      <c r="I54" s="52"/>
      <c r="J54" s="52"/>
      <c r="K54" s="52"/>
      <c r="L54" s="52"/>
      <c r="M54" s="25"/>
    </row>
    <row r="55" spans="1:13" ht="17.25" x14ac:dyDescent="0.2">
      <c r="A55" s="19" t="s">
        <v>254</v>
      </c>
      <c r="B55" s="20">
        <v>44684</v>
      </c>
      <c r="C55" s="21">
        <v>44684</v>
      </c>
      <c r="D55" s="46"/>
      <c r="E55" s="28" t="s">
        <v>265</v>
      </c>
      <c r="F55" s="322"/>
      <c r="G55" s="322"/>
      <c r="H55" s="319"/>
      <c r="I55" s="52"/>
      <c r="J55" s="52"/>
      <c r="K55" s="52"/>
      <c r="L55" s="52"/>
      <c r="M55" s="25"/>
    </row>
    <row r="56" spans="1:13" ht="17.25" x14ac:dyDescent="0.2">
      <c r="A56" s="19" t="s">
        <v>254</v>
      </c>
      <c r="B56" s="20">
        <v>44685</v>
      </c>
      <c r="C56" s="21">
        <v>44685</v>
      </c>
      <c r="D56" s="46"/>
      <c r="E56" s="28" t="s">
        <v>266</v>
      </c>
      <c r="F56" s="322"/>
      <c r="G56" s="322"/>
      <c r="H56" s="319"/>
      <c r="I56" s="52"/>
      <c r="J56" s="52"/>
      <c r="K56" s="52"/>
      <c r="L56" s="52"/>
      <c r="M56" s="25"/>
    </row>
    <row r="57" spans="1:13" ht="17.25" x14ac:dyDescent="0.2">
      <c r="A57" s="19" t="s">
        <v>254</v>
      </c>
      <c r="B57" s="20">
        <v>44685</v>
      </c>
      <c r="C57" s="21">
        <v>44685</v>
      </c>
      <c r="D57" s="46"/>
      <c r="E57" s="28" t="s">
        <v>275</v>
      </c>
      <c r="F57" s="322"/>
      <c r="G57" s="322"/>
      <c r="H57" s="319"/>
      <c r="I57" s="52"/>
      <c r="J57" s="52"/>
      <c r="K57" s="52"/>
      <c r="L57" s="52"/>
      <c r="M57" s="25"/>
    </row>
    <row r="58" spans="1:13" ht="17.25" x14ac:dyDescent="0.2">
      <c r="A58" s="19" t="s">
        <v>254</v>
      </c>
      <c r="B58" s="20">
        <v>44686</v>
      </c>
      <c r="C58" s="21">
        <v>44686</v>
      </c>
      <c r="D58" s="46"/>
      <c r="E58" s="28" t="s">
        <v>286</v>
      </c>
      <c r="F58" s="322"/>
      <c r="G58" s="322"/>
      <c r="H58" s="319"/>
      <c r="I58" s="52"/>
      <c r="J58" s="52"/>
      <c r="K58" s="52"/>
      <c r="L58" s="52"/>
      <c r="M58" s="25"/>
    </row>
    <row r="59" spans="1:13" ht="17.25" x14ac:dyDescent="0.2">
      <c r="A59" s="19" t="s">
        <v>254</v>
      </c>
      <c r="B59" s="20">
        <v>44687</v>
      </c>
      <c r="C59" s="21">
        <v>44687</v>
      </c>
      <c r="D59" s="46"/>
      <c r="E59" s="28" t="s">
        <v>51</v>
      </c>
      <c r="F59" s="322"/>
      <c r="G59" s="322"/>
      <c r="H59" s="319"/>
      <c r="I59" s="52"/>
      <c r="J59" s="52"/>
      <c r="K59" s="52"/>
      <c r="L59" s="52"/>
      <c r="M59" s="25"/>
    </row>
    <row r="60" spans="1:13" ht="17.25" x14ac:dyDescent="0.2">
      <c r="A60" s="19" t="s">
        <v>254</v>
      </c>
      <c r="B60" s="20">
        <v>44688</v>
      </c>
      <c r="C60" s="21">
        <v>44688</v>
      </c>
      <c r="D60" s="46"/>
      <c r="E60" s="28" t="s">
        <v>314</v>
      </c>
      <c r="F60" s="322"/>
      <c r="G60" s="322"/>
      <c r="H60" s="319"/>
      <c r="I60" s="52"/>
      <c r="J60" s="52"/>
      <c r="K60" s="52"/>
      <c r="L60" s="52"/>
      <c r="M60" s="25"/>
    </row>
    <row r="61" spans="1:13" ht="17.25" x14ac:dyDescent="0.2">
      <c r="A61" s="19" t="s">
        <v>254</v>
      </c>
      <c r="B61" s="20">
        <v>44689</v>
      </c>
      <c r="C61" s="21">
        <v>44689</v>
      </c>
      <c r="D61" s="46"/>
      <c r="E61" s="28" t="s">
        <v>315</v>
      </c>
      <c r="F61" s="322"/>
      <c r="G61" s="322"/>
      <c r="H61" s="319"/>
      <c r="I61" s="52"/>
      <c r="J61" s="52"/>
      <c r="K61" s="52"/>
      <c r="L61" s="52"/>
      <c r="M61" s="25"/>
    </row>
    <row r="62" spans="1:13" ht="17.25" x14ac:dyDescent="0.2">
      <c r="A62" s="19" t="s">
        <v>254</v>
      </c>
      <c r="B62" s="20">
        <v>44690</v>
      </c>
      <c r="C62" s="21">
        <v>44690</v>
      </c>
      <c r="D62" s="46"/>
      <c r="E62" s="28" t="s">
        <v>1908</v>
      </c>
      <c r="F62" s="322"/>
      <c r="G62" s="322"/>
      <c r="H62" s="319"/>
      <c r="I62" s="52"/>
      <c r="J62" s="52"/>
      <c r="K62" s="52"/>
      <c r="L62" s="52"/>
      <c r="M62" s="25"/>
    </row>
    <row r="63" spans="1:13" ht="17.25" x14ac:dyDescent="0.2">
      <c r="A63" s="19" t="s">
        <v>254</v>
      </c>
      <c r="B63" s="20">
        <v>44690</v>
      </c>
      <c r="C63" s="21">
        <v>44690</v>
      </c>
      <c r="D63" s="46"/>
      <c r="E63" s="28" t="s">
        <v>332</v>
      </c>
      <c r="F63" s="322"/>
      <c r="G63" s="322"/>
      <c r="H63" s="319"/>
      <c r="I63" s="52"/>
      <c r="J63" s="52"/>
      <c r="K63" s="52"/>
      <c r="L63" s="52"/>
      <c r="M63" s="25"/>
    </row>
    <row r="64" spans="1:13" ht="17.25" x14ac:dyDescent="0.2">
      <c r="A64" s="19" t="s">
        <v>254</v>
      </c>
      <c r="B64" s="20">
        <v>44691</v>
      </c>
      <c r="C64" s="21">
        <v>44691</v>
      </c>
      <c r="D64" s="46"/>
      <c r="E64" s="28" t="s">
        <v>345</v>
      </c>
      <c r="F64" s="322"/>
      <c r="G64" s="322"/>
      <c r="H64" s="319"/>
      <c r="I64" s="52"/>
      <c r="J64" s="52"/>
      <c r="K64" s="52"/>
      <c r="L64" s="52"/>
      <c r="M64" s="25"/>
    </row>
    <row r="65" spans="1:13" ht="17.25" x14ac:dyDescent="0.2">
      <c r="A65" s="19" t="s">
        <v>254</v>
      </c>
      <c r="B65" s="20">
        <v>44692</v>
      </c>
      <c r="C65" s="21">
        <v>44692</v>
      </c>
      <c r="D65" s="46"/>
      <c r="E65" s="28" t="s">
        <v>62</v>
      </c>
      <c r="F65" s="322"/>
      <c r="G65" s="322"/>
      <c r="H65" s="319"/>
      <c r="I65" s="52"/>
      <c r="J65" s="52"/>
      <c r="K65" s="52"/>
      <c r="L65" s="52"/>
      <c r="M65" s="25"/>
    </row>
    <row r="66" spans="1:13" ht="17.25" x14ac:dyDescent="0.2">
      <c r="A66" s="19" t="s">
        <v>254</v>
      </c>
      <c r="B66" s="20">
        <v>44693</v>
      </c>
      <c r="C66" s="21">
        <v>44693</v>
      </c>
      <c r="D66" s="46"/>
      <c r="E66" s="28" t="s">
        <v>374</v>
      </c>
      <c r="F66" s="322"/>
      <c r="G66" s="322"/>
      <c r="H66" s="319"/>
      <c r="I66" s="52"/>
      <c r="J66" s="52"/>
      <c r="K66" s="52"/>
      <c r="L66" s="52"/>
      <c r="M66" s="25"/>
    </row>
    <row r="67" spans="1:13" ht="17.25" x14ac:dyDescent="0.2">
      <c r="A67" s="19" t="s">
        <v>254</v>
      </c>
      <c r="B67" s="20">
        <v>44694</v>
      </c>
      <c r="C67" s="21">
        <v>44694</v>
      </c>
      <c r="D67" s="46"/>
      <c r="E67" s="28" t="s">
        <v>391</v>
      </c>
      <c r="F67" s="322"/>
      <c r="G67" s="322"/>
      <c r="H67" s="319"/>
      <c r="I67" s="52"/>
      <c r="J67" s="52"/>
      <c r="K67" s="52"/>
      <c r="L67" s="52"/>
      <c r="M67" s="25"/>
    </row>
    <row r="68" spans="1:13" ht="17.25" x14ac:dyDescent="0.2">
      <c r="A68" s="19" t="s">
        <v>254</v>
      </c>
      <c r="B68" s="20">
        <v>44695</v>
      </c>
      <c r="C68" s="21">
        <v>44695</v>
      </c>
      <c r="D68" s="46"/>
      <c r="E68" s="28" t="s">
        <v>392</v>
      </c>
      <c r="F68" s="323"/>
      <c r="G68" s="323"/>
      <c r="H68" s="320"/>
      <c r="I68" s="52"/>
      <c r="J68" s="52"/>
      <c r="K68" s="52"/>
      <c r="L68" s="52"/>
      <c r="M68" s="25"/>
    </row>
    <row r="69" spans="1:13" ht="18.75" x14ac:dyDescent="0.2">
      <c r="A69" s="16" t="s">
        <v>407</v>
      </c>
      <c r="B69" s="17">
        <v>44695</v>
      </c>
      <c r="C69" s="18">
        <v>44695</v>
      </c>
      <c r="D69" s="33"/>
      <c r="E69" s="34" t="s">
        <v>408</v>
      </c>
      <c r="F69" s="80"/>
      <c r="G69" s="78"/>
      <c r="H69" s="78"/>
      <c r="I69" s="36"/>
      <c r="J69" s="36"/>
      <c r="K69" s="36"/>
      <c r="L69" s="36"/>
      <c r="M69" s="37"/>
    </row>
    <row r="70" spans="1:13" ht="17.25" x14ac:dyDescent="0.2">
      <c r="A70" s="19" t="s">
        <v>407</v>
      </c>
      <c r="B70" s="20">
        <v>44695</v>
      </c>
      <c r="C70" s="21">
        <v>44695</v>
      </c>
      <c r="D70" s="46"/>
      <c r="E70" s="28" t="s">
        <v>392</v>
      </c>
      <c r="F70" s="321">
        <v>44494</v>
      </c>
      <c r="G70" s="321">
        <v>44496</v>
      </c>
      <c r="H70" s="318">
        <v>44498</v>
      </c>
      <c r="I70" s="52"/>
      <c r="J70" s="52"/>
      <c r="K70" s="52"/>
      <c r="L70" s="52"/>
      <c r="M70" s="25"/>
    </row>
    <row r="71" spans="1:13" ht="17.25" x14ac:dyDescent="0.2">
      <c r="A71" s="19" t="s">
        <v>407</v>
      </c>
      <c r="B71" s="20">
        <v>44696</v>
      </c>
      <c r="C71" s="21">
        <v>44696</v>
      </c>
      <c r="D71" s="46"/>
      <c r="E71" s="28" t="s">
        <v>391</v>
      </c>
      <c r="F71" s="322"/>
      <c r="G71" s="322"/>
      <c r="H71" s="319"/>
      <c r="I71" s="52"/>
      <c r="J71" s="52"/>
      <c r="K71" s="52"/>
      <c r="L71" s="52"/>
      <c r="M71" s="25"/>
    </row>
    <row r="72" spans="1:13" ht="17.25" x14ac:dyDescent="0.2">
      <c r="A72" s="19" t="s">
        <v>407</v>
      </c>
      <c r="B72" s="20">
        <v>44697</v>
      </c>
      <c r="C72" s="21">
        <v>44697</v>
      </c>
      <c r="D72" s="46"/>
      <c r="E72" s="28" t="s">
        <v>64</v>
      </c>
      <c r="F72" s="322"/>
      <c r="G72" s="322"/>
      <c r="H72" s="319"/>
      <c r="I72" s="52"/>
      <c r="J72" s="52"/>
      <c r="K72" s="52"/>
      <c r="L72" s="52"/>
      <c r="M72" s="25"/>
    </row>
    <row r="73" spans="1:13" ht="17.25" x14ac:dyDescent="0.2">
      <c r="A73" s="19" t="s">
        <v>407</v>
      </c>
      <c r="B73" s="20">
        <v>44698</v>
      </c>
      <c r="C73" s="21">
        <v>44698</v>
      </c>
      <c r="D73" s="46"/>
      <c r="E73" s="28" t="s">
        <v>421</v>
      </c>
      <c r="F73" s="322"/>
      <c r="G73" s="322"/>
      <c r="H73" s="319"/>
      <c r="I73" s="52"/>
      <c r="J73" s="52"/>
      <c r="K73" s="52"/>
      <c r="L73" s="52"/>
      <c r="M73" s="25"/>
    </row>
    <row r="74" spans="1:13" ht="17.25" x14ac:dyDescent="0.2">
      <c r="A74" s="19" t="s">
        <v>407</v>
      </c>
      <c r="B74" s="20">
        <v>44699</v>
      </c>
      <c r="C74" s="21">
        <v>44699</v>
      </c>
      <c r="D74" s="46"/>
      <c r="E74" s="28" t="s">
        <v>431</v>
      </c>
      <c r="F74" s="322"/>
      <c r="G74" s="322"/>
      <c r="H74" s="319"/>
      <c r="I74" s="52"/>
      <c r="J74" s="52"/>
      <c r="K74" s="52"/>
      <c r="L74" s="52"/>
      <c r="M74" s="25"/>
    </row>
    <row r="75" spans="1:13" ht="17.25" x14ac:dyDescent="0.2">
      <c r="A75" s="19" t="s">
        <v>407</v>
      </c>
      <c r="B75" s="20">
        <v>44700</v>
      </c>
      <c r="C75" s="21">
        <v>44700</v>
      </c>
      <c r="D75" s="46"/>
      <c r="E75" s="28" t="s">
        <v>447</v>
      </c>
      <c r="F75" s="322"/>
      <c r="G75" s="322"/>
      <c r="H75" s="319"/>
      <c r="I75" s="52"/>
      <c r="J75" s="52"/>
      <c r="K75" s="52"/>
      <c r="L75" s="52"/>
      <c r="M75" s="25"/>
    </row>
    <row r="76" spans="1:13" ht="17.25" x14ac:dyDescent="0.2">
      <c r="A76" s="19" t="s">
        <v>407</v>
      </c>
      <c r="B76" s="20">
        <v>44701</v>
      </c>
      <c r="C76" s="21">
        <v>44701</v>
      </c>
      <c r="D76" s="46"/>
      <c r="E76" s="28" t="s">
        <v>391</v>
      </c>
      <c r="F76" s="322"/>
      <c r="G76" s="322"/>
      <c r="H76" s="319"/>
      <c r="I76" s="52"/>
      <c r="J76" s="52"/>
      <c r="K76" s="52"/>
      <c r="L76" s="52"/>
      <c r="M76" s="25"/>
    </row>
    <row r="77" spans="1:13" ht="17.25" x14ac:dyDescent="0.2">
      <c r="A77" s="19" t="s">
        <v>407</v>
      </c>
      <c r="B77" s="20">
        <v>44702</v>
      </c>
      <c r="C77" s="21">
        <v>44702</v>
      </c>
      <c r="D77" s="46"/>
      <c r="E77" s="28" t="s">
        <v>456</v>
      </c>
      <c r="F77" s="322"/>
      <c r="G77" s="322"/>
      <c r="H77" s="319"/>
      <c r="I77" s="52"/>
      <c r="J77" s="52"/>
      <c r="K77" s="52"/>
      <c r="L77" s="52"/>
      <c r="M77" s="25"/>
    </row>
    <row r="78" spans="1:13" ht="17.25" x14ac:dyDescent="0.2">
      <c r="A78" s="19" t="s">
        <v>407</v>
      </c>
      <c r="B78" s="20">
        <v>44703</v>
      </c>
      <c r="C78" s="21">
        <v>44703</v>
      </c>
      <c r="D78" s="46"/>
      <c r="E78" s="28" t="s">
        <v>469</v>
      </c>
      <c r="F78" s="322"/>
      <c r="G78" s="322"/>
      <c r="H78" s="319"/>
      <c r="I78" s="52"/>
      <c r="J78" s="52"/>
      <c r="K78" s="52"/>
      <c r="L78" s="52"/>
      <c r="M78" s="25"/>
    </row>
    <row r="79" spans="1:13" ht="17.25" x14ac:dyDescent="0.2">
      <c r="A79" s="19" t="s">
        <v>407</v>
      </c>
      <c r="B79" s="20">
        <v>44704</v>
      </c>
      <c r="C79" s="21">
        <v>44704</v>
      </c>
      <c r="D79" s="46"/>
      <c r="E79" s="28" t="s">
        <v>477</v>
      </c>
      <c r="F79" s="322"/>
      <c r="G79" s="322"/>
      <c r="H79" s="319"/>
      <c r="I79" s="52"/>
      <c r="J79" s="52"/>
      <c r="K79" s="52"/>
      <c r="L79" s="52"/>
      <c r="M79" s="25"/>
    </row>
    <row r="80" spans="1:13" ht="17.25" x14ac:dyDescent="0.2">
      <c r="A80" s="19" t="s">
        <v>407</v>
      </c>
      <c r="B80" s="20">
        <v>44705</v>
      </c>
      <c r="C80" s="21">
        <v>44705</v>
      </c>
      <c r="D80" s="46"/>
      <c r="E80" s="28" t="s">
        <v>65</v>
      </c>
      <c r="F80" s="322"/>
      <c r="G80" s="322"/>
      <c r="H80" s="319"/>
      <c r="I80" s="52"/>
      <c r="J80" s="52"/>
      <c r="K80" s="52"/>
      <c r="L80" s="52"/>
      <c r="M80" s="25"/>
    </row>
    <row r="81" spans="1:13" ht="17.25" x14ac:dyDescent="0.2">
      <c r="A81" s="19" t="s">
        <v>407</v>
      </c>
      <c r="B81" s="20">
        <v>44705</v>
      </c>
      <c r="C81" s="21">
        <v>44705</v>
      </c>
      <c r="D81" s="46"/>
      <c r="E81" s="28" t="s">
        <v>345</v>
      </c>
      <c r="F81" s="323"/>
      <c r="G81" s="323"/>
      <c r="H81" s="320"/>
      <c r="I81" s="52"/>
      <c r="J81" s="52"/>
      <c r="K81" s="52"/>
      <c r="L81" s="52"/>
      <c r="M81" s="25"/>
    </row>
    <row r="82" spans="1:13" ht="18.75" x14ac:dyDescent="0.2">
      <c r="A82" s="16" t="s">
        <v>490</v>
      </c>
      <c r="B82" s="17">
        <v>44705</v>
      </c>
      <c r="C82" s="18">
        <v>44705</v>
      </c>
      <c r="D82" s="33"/>
      <c r="E82" s="34" t="s">
        <v>491</v>
      </c>
      <c r="F82" s="80"/>
      <c r="G82" s="78"/>
      <c r="H82" s="78"/>
      <c r="I82" s="36"/>
      <c r="J82" s="36"/>
      <c r="K82" s="36"/>
      <c r="L82" s="36"/>
      <c r="M82" s="37"/>
    </row>
    <row r="83" spans="1:13" ht="17.25" x14ac:dyDescent="0.2">
      <c r="A83" s="58" t="s">
        <v>490</v>
      </c>
      <c r="B83" s="20">
        <v>44706</v>
      </c>
      <c r="C83" s="21">
        <v>44706</v>
      </c>
      <c r="D83" s="46"/>
      <c r="E83" s="28"/>
      <c r="F83" s="321">
        <v>44501</v>
      </c>
      <c r="G83" s="321">
        <v>44505</v>
      </c>
      <c r="H83" s="318">
        <v>44510</v>
      </c>
      <c r="I83" s="52"/>
      <c r="J83" s="52"/>
      <c r="K83" s="52"/>
      <c r="L83" s="52"/>
      <c r="M83" s="25"/>
    </row>
    <row r="84" spans="1:13" ht="17.25" x14ac:dyDescent="0.2">
      <c r="A84" s="58" t="s">
        <v>490</v>
      </c>
      <c r="B84" s="20">
        <v>44707</v>
      </c>
      <c r="C84" s="21">
        <v>44707</v>
      </c>
      <c r="D84" s="46"/>
      <c r="E84" s="28"/>
      <c r="F84" s="322"/>
      <c r="G84" s="322"/>
      <c r="H84" s="319"/>
      <c r="I84" s="52"/>
      <c r="J84" s="52"/>
      <c r="K84" s="52"/>
      <c r="L84" s="52"/>
      <c r="M84" s="25"/>
    </row>
    <row r="85" spans="1:13" ht="17.25" x14ac:dyDescent="0.2">
      <c r="A85" s="58" t="s">
        <v>490</v>
      </c>
      <c r="B85" s="20">
        <v>44708</v>
      </c>
      <c r="C85" s="21">
        <v>44708</v>
      </c>
      <c r="D85" s="46"/>
      <c r="E85" s="28"/>
      <c r="F85" s="322"/>
      <c r="G85" s="322"/>
      <c r="H85" s="319"/>
      <c r="I85" s="52"/>
      <c r="J85" s="52"/>
      <c r="K85" s="52"/>
      <c r="L85" s="52"/>
      <c r="M85" s="25"/>
    </row>
    <row r="86" spans="1:13" ht="17.25" x14ac:dyDescent="0.2">
      <c r="A86" s="58" t="s">
        <v>490</v>
      </c>
      <c r="B86" s="20">
        <v>44709</v>
      </c>
      <c r="C86" s="21">
        <v>44709</v>
      </c>
      <c r="D86" s="46"/>
      <c r="E86" s="28"/>
      <c r="F86" s="322"/>
      <c r="G86" s="322"/>
      <c r="H86" s="319"/>
      <c r="I86" s="52"/>
      <c r="J86" s="52"/>
      <c r="K86" s="52"/>
      <c r="L86" s="52"/>
      <c r="M86" s="25"/>
    </row>
    <row r="87" spans="1:13" ht="17.25" x14ac:dyDescent="0.2">
      <c r="A87" s="58" t="s">
        <v>490</v>
      </c>
      <c r="B87" s="20">
        <v>44710</v>
      </c>
      <c r="C87" s="21">
        <v>44710</v>
      </c>
      <c r="D87" s="46"/>
      <c r="E87" s="28"/>
      <c r="F87" s="322"/>
      <c r="G87" s="322"/>
      <c r="H87" s="319"/>
      <c r="I87" s="52"/>
      <c r="J87" s="52"/>
      <c r="K87" s="52"/>
      <c r="L87" s="52"/>
      <c r="M87" s="25"/>
    </row>
    <row r="88" spans="1:13" ht="17.25" x14ac:dyDescent="0.2">
      <c r="A88" s="58" t="s">
        <v>490</v>
      </c>
      <c r="B88" s="20">
        <v>44711</v>
      </c>
      <c r="C88" s="21">
        <v>44711</v>
      </c>
      <c r="D88" s="46"/>
      <c r="E88" s="28"/>
      <c r="F88" s="322"/>
      <c r="G88" s="322"/>
      <c r="H88" s="319"/>
      <c r="I88" s="52"/>
      <c r="J88" s="52"/>
      <c r="K88" s="52"/>
      <c r="L88" s="52"/>
      <c r="M88" s="25"/>
    </row>
    <row r="89" spans="1:13" ht="17.25" x14ac:dyDescent="0.2">
      <c r="A89" s="58" t="s">
        <v>490</v>
      </c>
      <c r="B89" s="20">
        <v>44712</v>
      </c>
      <c r="C89" s="21">
        <v>44712</v>
      </c>
      <c r="D89" s="46"/>
      <c r="E89" s="28"/>
      <c r="F89" s="323"/>
      <c r="G89" s="323"/>
      <c r="H89" s="320"/>
      <c r="I89" s="52"/>
      <c r="J89" s="52"/>
      <c r="K89" s="52"/>
      <c r="L89" s="52"/>
      <c r="M89" s="25"/>
    </row>
    <row r="90" spans="1:13" ht="18.75" x14ac:dyDescent="0.2">
      <c r="A90" s="16" t="s">
        <v>542</v>
      </c>
      <c r="B90" s="17">
        <v>44712</v>
      </c>
      <c r="C90" s="18">
        <v>44712</v>
      </c>
      <c r="D90" s="33"/>
      <c r="E90" s="34" t="s">
        <v>543</v>
      </c>
      <c r="F90" s="80"/>
      <c r="G90" s="78"/>
      <c r="H90" s="78"/>
      <c r="I90" s="36"/>
      <c r="J90" s="36"/>
      <c r="K90" s="36"/>
      <c r="L90" s="36"/>
      <c r="M90" s="37"/>
    </row>
    <row r="91" spans="1:13" ht="17.25" x14ac:dyDescent="0.2">
      <c r="A91" s="58" t="s">
        <v>542</v>
      </c>
      <c r="B91" s="20">
        <v>44712</v>
      </c>
      <c r="C91" s="21">
        <v>44712</v>
      </c>
      <c r="D91" s="46"/>
      <c r="E91" s="28" t="s">
        <v>1909</v>
      </c>
      <c r="F91" s="321">
        <v>44508</v>
      </c>
      <c r="G91" s="321">
        <v>44512</v>
      </c>
      <c r="H91" s="318">
        <v>44517</v>
      </c>
      <c r="I91" s="52"/>
      <c r="J91" s="52"/>
      <c r="K91" s="52"/>
      <c r="L91" s="52"/>
      <c r="M91" s="25"/>
    </row>
    <row r="92" spans="1:13" ht="17.25" x14ac:dyDescent="0.2">
      <c r="A92" s="58" t="s">
        <v>542</v>
      </c>
      <c r="B92" s="20">
        <v>44712</v>
      </c>
      <c r="C92" s="21">
        <v>44712</v>
      </c>
      <c r="D92" s="46"/>
      <c r="E92" s="28" t="s">
        <v>65</v>
      </c>
      <c r="F92" s="322"/>
      <c r="G92" s="322"/>
      <c r="H92" s="319"/>
      <c r="I92" s="52"/>
      <c r="J92" s="52"/>
      <c r="K92" s="52"/>
      <c r="L92" s="52"/>
      <c r="M92" s="25"/>
    </row>
    <row r="93" spans="1:13" ht="17.25" x14ac:dyDescent="0.2">
      <c r="A93" s="58" t="s">
        <v>542</v>
      </c>
      <c r="B93" s="20">
        <v>44713</v>
      </c>
      <c r="C93" s="21">
        <v>44713</v>
      </c>
      <c r="D93" s="46"/>
      <c r="E93" s="28" t="s">
        <v>544</v>
      </c>
      <c r="F93" s="322"/>
      <c r="G93" s="322"/>
      <c r="H93" s="319"/>
      <c r="I93" s="52"/>
      <c r="J93" s="52"/>
      <c r="K93" s="52"/>
      <c r="L93" s="52"/>
      <c r="M93" s="25"/>
    </row>
    <row r="94" spans="1:13" ht="17.25" x14ac:dyDescent="0.2">
      <c r="A94" s="58" t="s">
        <v>542</v>
      </c>
      <c r="B94" s="20">
        <v>44714</v>
      </c>
      <c r="C94" s="21">
        <v>44714</v>
      </c>
      <c r="D94" s="46"/>
      <c r="E94" s="28" t="s">
        <v>51</v>
      </c>
      <c r="F94" s="322"/>
      <c r="G94" s="322"/>
      <c r="H94" s="319"/>
      <c r="I94" s="52"/>
      <c r="J94" s="52"/>
      <c r="K94" s="52"/>
      <c r="L94" s="52"/>
      <c r="M94" s="25"/>
    </row>
    <row r="95" spans="1:13" ht="17.25" x14ac:dyDescent="0.2">
      <c r="A95" s="58" t="s">
        <v>542</v>
      </c>
      <c r="B95" s="20">
        <v>44715</v>
      </c>
      <c r="C95" s="21">
        <v>44715</v>
      </c>
      <c r="D95" s="46"/>
      <c r="E95" s="28" t="s">
        <v>51</v>
      </c>
      <c r="F95" s="322"/>
      <c r="G95" s="322"/>
      <c r="H95" s="319"/>
      <c r="I95" s="52"/>
      <c r="J95" s="52"/>
      <c r="K95" s="52"/>
      <c r="L95" s="52"/>
      <c r="M95" s="25"/>
    </row>
    <row r="96" spans="1:13" ht="17.25" x14ac:dyDescent="0.2">
      <c r="A96" s="58" t="s">
        <v>542</v>
      </c>
      <c r="B96" s="20">
        <v>44716</v>
      </c>
      <c r="C96" s="21">
        <v>44716</v>
      </c>
      <c r="D96" s="46"/>
      <c r="E96" s="28" t="s">
        <v>50</v>
      </c>
      <c r="F96" s="322"/>
      <c r="G96" s="322"/>
      <c r="H96" s="319"/>
      <c r="I96" s="52"/>
      <c r="J96" s="52"/>
      <c r="K96" s="52"/>
      <c r="L96" s="52"/>
      <c r="M96" s="25"/>
    </row>
    <row r="97" spans="1:13" ht="17.25" x14ac:dyDescent="0.2">
      <c r="A97" s="58" t="s">
        <v>542</v>
      </c>
      <c r="B97" s="20">
        <v>44717</v>
      </c>
      <c r="C97" s="21">
        <v>44717</v>
      </c>
      <c r="D97" s="46"/>
      <c r="E97" s="28" t="s">
        <v>265</v>
      </c>
      <c r="F97" s="322"/>
      <c r="G97" s="322"/>
      <c r="H97" s="319"/>
      <c r="I97" s="52"/>
      <c r="J97" s="52"/>
      <c r="K97" s="52"/>
      <c r="L97" s="52"/>
      <c r="M97" s="25"/>
    </row>
    <row r="98" spans="1:13" ht="17.25" x14ac:dyDescent="0.2">
      <c r="A98" s="58" t="s">
        <v>542</v>
      </c>
      <c r="B98" s="20">
        <v>44718</v>
      </c>
      <c r="C98" s="21">
        <v>44718</v>
      </c>
      <c r="D98" s="46"/>
      <c r="E98" s="28" t="s">
        <v>218</v>
      </c>
      <c r="F98" s="322"/>
      <c r="G98" s="322"/>
      <c r="H98" s="319"/>
      <c r="I98" s="52"/>
      <c r="J98" s="52"/>
      <c r="K98" s="52"/>
      <c r="L98" s="52"/>
      <c r="M98" s="25"/>
    </row>
    <row r="99" spans="1:13" ht="17.25" x14ac:dyDescent="0.2">
      <c r="A99" s="58" t="s">
        <v>542</v>
      </c>
      <c r="B99" s="20">
        <v>44719</v>
      </c>
      <c r="C99" s="21">
        <v>44719</v>
      </c>
      <c r="D99" s="46"/>
      <c r="E99" s="28" t="s">
        <v>53</v>
      </c>
      <c r="F99" s="322"/>
      <c r="G99" s="322"/>
      <c r="H99" s="319"/>
      <c r="I99" s="52"/>
      <c r="J99" s="52"/>
      <c r="K99" s="52"/>
      <c r="L99" s="52"/>
      <c r="M99" s="25"/>
    </row>
    <row r="100" spans="1:13" ht="17.25" x14ac:dyDescent="0.2">
      <c r="A100" s="58" t="s">
        <v>542</v>
      </c>
      <c r="B100" s="20">
        <v>44720</v>
      </c>
      <c r="C100" s="21">
        <v>44720</v>
      </c>
      <c r="D100" s="46"/>
      <c r="E100" s="28" t="s">
        <v>32</v>
      </c>
      <c r="F100" s="323"/>
      <c r="G100" s="323"/>
      <c r="H100" s="320"/>
      <c r="I100" s="52"/>
      <c r="J100" s="52"/>
      <c r="K100" s="52"/>
      <c r="L100" s="52"/>
      <c r="M100" s="25"/>
    </row>
    <row r="101" spans="1:13" ht="18.75" x14ac:dyDescent="0.2">
      <c r="A101" s="16" t="s">
        <v>581</v>
      </c>
      <c r="B101" s="17">
        <v>44720</v>
      </c>
      <c r="C101" s="18">
        <v>44720</v>
      </c>
      <c r="D101" s="33"/>
      <c r="E101" s="34" t="s">
        <v>582</v>
      </c>
      <c r="F101" s="80"/>
      <c r="G101" s="78"/>
      <c r="H101" s="78"/>
      <c r="I101" s="36"/>
      <c r="J101" s="36"/>
      <c r="K101" s="36"/>
      <c r="L101" s="36"/>
      <c r="M101" s="37"/>
    </row>
    <row r="102" spans="1:13" ht="17.25" x14ac:dyDescent="0.2">
      <c r="A102" s="58" t="s">
        <v>581</v>
      </c>
      <c r="B102" s="20">
        <v>44720</v>
      </c>
      <c r="C102" s="21">
        <v>44720</v>
      </c>
      <c r="D102" s="46"/>
      <c r="E102" s="28" t="s">
        <v>32</v>
      </c>
      <c r="F102" s="321">
        <v>44515</v>
      </c>
      <c r="G102" s="321">
        <v>44519</v>
      </c>
      <c r="H102" s="318">
        <v>44525</v>
      </c>
      <c r="I102" s="52"/>
      <c r="J102" s="52"/>
      <c r="K102" s="52"/>
      <c r="L102" s="52"/>
      <c r="M102" s="25"/>
    </row>
    <row r="103" spans="1:13" ht="17.25" x14ac:dyDescent="0.2">
      <c r="A103" s="58" t="s">
        <v>581</v>
      </c>
      <c r="B103" s="20">
        <v>44721</v>
      </c>
      <c r="C103" s="21">
        <v>44721</v>
      </c>
      <c r="D103" s="46"/>
      <c r="E103" s="28" t="s">
        <v>584</v>
      </c>
      <c r="F103" s="322"/>
      <c r="G103" s="322"/>
      <c r="H103" s="319"/>
      <c r="I103" s="52"/>
      <c r="J103" s="52"/>
      <c r="K103" s="52"/>
      <c r="L103" s="52"/>
      <c r="M103" s="25"/>
    </row>
    <row r="104" spans="1:13" ht="17.25" x14ac:dyDescent="0.2">
      <c r="A104" s="58" t="s">
        <v>581</v>
      </c>
      <c r="B104" s="20">
        <v>44722</v>
      </c>
      <c r="C104" s="21">
        <v>44722</v>
      </c>
      <c r="D104" s="46"/>
      <c r="E104" s="28" t="s">
        <v>597</v>
      </c>
      <c r="F104" s="322"/>
      <c r="G104" s="322"/>
      <c r="H104" s="319"/>
      <c r="I104" s="52"/>
      <c r="J104" s="52"/>
      <c r="K104" s="52"/>
      <c r="L104" s="52"/>
      <c r="M104" s="25"/>
    </row>
    <row r="105" spans="1:13" ht="17.25" x14ac:dyDescent="0.2">
      <c r="A105" s="58" t="s">
        <v>581</v>
      </c>
      <c r="B105" s="20">
        <v>44723</v>
      </c>
      <c r="C105" s="21">
        <v>44723</v>
      </c>
      <c r="D105" s="46"/>
      <c r="E105" s="28" t="s">
        <v>625</v>
      </c>
      <c r="F105" s="322"/>
      <c r="G105" s="322"/>
      <c r="H105" s="319"/>
      <c r="I105" s="52"/>
      <c r="J105" s="52"/>
      <c r="K105" s="52"/>
      <c r="L105" s="52"/>
      <c r="M105" s="25"/>
    </row>
    <row r="106" spans="1:13" ht="17.25" x14ac:dyDescent="0.2">
      <c r="A106" s="58" t="s">
        <v>581</v>
      </c>
      <c r="B106" s="20">
        <v>44724</v>
      </c>
      <c r="C106" s="21">
        <v>44724</v>
      </c>
      <c r="D106" s="46"/>
      <c r="E106" s="28" t="s">
        <v>1435</v>
      </c>
      <c r="F106" s="322"/>
      <c r="G106" s="322"/>
      <c r="H106" s="319"/>
      <c r="I106" s="52"/>
      <c r="J106" s="52"/>
      <c r="K106" s="52"/>
      <c r="L106" s="52"/>
      <c r="M106" s="25"/>
    </row>
    <row r="107" spans="1:13" ht="17.25" x14ac:dyDescent="0.2">
      <c r="A107" s="58" t="s">
        <v>581</v>
      </c>
      <c r="B107" s="20">
        <v>44725</v>
      </c>
      <c r="C107" s="21">
        <v>44725</v>
      </c>
      <c r="D107" s="46"/>
      <c r="E107" s="28" t="s">
        <v>1910</v>
      </c>
      <c r="F107" s="322"/>
      <c r="G107" s="322"/>
      <c r="H107" s="319"/>
      <c r="I107" s="52"/>
      <c r="J107" s="52"/>
      <c r="K107" s="52"/>
      <c r="L107" s="52"/>
      <c r="M107" s="25"/>
    </row>
    <row r="108" spans="1:13" ht="17.25" x14ac:dyDescent="0.2">
      <c r="A108" s="58" t="s">
        <v>581</v>
      </c>
      <c r="B108" s="20">
        <v>44726</v>
      </c>
      <c r="C108" s="21">
        <v>44726</v>
      </c>
      <c r="D108" s="46"/>
      <c r="E108" s="28" t="s">
        <v>1911</v>
      </c>
      <c r="F108" s="322"/>
      <c r="G108" s="322"/>
      <c r="H108" s="319"/>
      <c r="I108" s="52"/>
      <c r="J108" s="52"/>
      <c r="K108" s="52"/>
      <c r="L108" s="52"/>
      <c r="M108" s="25"/>
    </row>
    <row r="109" spans="1:13" ht="17.25" x14ac:dyDescent="0.2">
      <c r="A109" s="58" t="s">
        <v>581</v>
      </c>
      <c r="B109" s="20">
        <v>44727</v>
      </c>
      <c r="C109" s="21">
        <v>44727</v>
      </c>
      <c r="D109" s="46"/>
      <c r="E109" s="28" t="s">
        <v>1418</v>
      </c>
      <c r="F109" s="322"/>
      <c r="G109" s="322"/>
      <c r="H109" s="319"/>
      <c r="I109" s="52"/>
      <c r="J109" s="52"/>
      <c r="K109" s="52"/>
      <c r="L109" s="52"/>
      <c r="M109" s="25"/>
    </row>
    <row r="110" spans="1:13" ht="17.25" x14ac:dyDescent="0.2">
      <c r="A110" s="58" t="s">
        <v>581</v>
      </c>
      <c r="B110" s="20">
        <v>44728</v>
      </c>
      <c r="C110" s="21">
        <v>44728</v>
      </c>
      <c r="D110" s="46"/>
      <c r="E110" s="28" t="s">
        <v>656</v>
      </c>
      <c r="F110" s="322"/>
      <c r="G110" s="322"/>
      <c r="H110" s="319"/>
      <c r="I110" s="52"/>
      <c r="J110" s="52"/>
      <c r="K110" s="52"/>
      <c r="L110" s="52"/>
      <c r="M110" s="25"/>
    </row>
    <row r="111" spans="1:13" ht="17.25" x14ac:dyDescent="0.2">
      <c r="A111" s="58" t="s">
        <v>581</v>
      </c>
      <c r="B111" s="20">
        <v>44729</v>
      </c>
      <c r="C111" s="21">
        <v>44729</v>
      </c>
      <c r="D111" s="46"/>
      <c r="E111" s="28" t="s">
        <v>656</v>
      </c>
      <c r="F111" s="323"/>
      <c r="G111" s="323"/>
      <c r="H111" s="320"/>
      <c r="I111" s="52"/>
      <c r="J111" s="52"/>
      <c r="K111" s="52"/>
      <c r="L111" s="52"/>
      <c r="M111" s="25"/>
    </row>
    <row r="112" spans="1:13" ht="18.75" x14ac:dyDescent="0.2">
      <c r="A112" s="16" t="s">
        <v>688</v>
      </c>
      <c r="B112" s="17">
        <v>44729</v>
      </c>
      <c r="C112" s="18">
        <v>44729</v>
      </c>
      <c r="D112" s="33"/>
      <c r="E112" s="34" t="s">
        <v>689</v>
      </c>
      <c r="F112" s="80"/>
      <c r="G112" s="78"/>
      <c r="H112" s="78"/>
      <c r="I112" s="36"/>
      <c r="J112" s="36"/>
      <c r="K112" s="36"/>
      <c r="L112" s="36"/>
      <c r="M112" s="37"/>
    </row>
    <row r="113" spans="1:13" ht="17.25" x14ac:dyDescent="0.2">
      <c r="A113" s="58" t="s">
        <v>688</v>
      </c>
      <c r="B113" s="20">
        <v>44729</v>
      </c>
      <c r="C113" s="21">
        <v>44729</v>
      </c>
      <c r="D113" s="46"/>
      <c r="E113" s="28" t="s">
        <v>656</v>
      </c>
      <c r="F113" s="321">
        <v>44524</v>
      </c>
      <c r="G113" s="321">
        <v>44529</v>
      </c>
      <c r="H113" s="318">
        <v>44533</v>
      </c>
      <c r="I113" s="52"/>
      <c r="J113" s="52"/>
      <c r="K113" s="52"/>
      <c r="L113" s="52"/>
      <c r="M113" s="25"/>
    </row>
    <row r="114" spans="1:13" ht="17.25" x14ac:dyDescent="0.2">
      <c r="A114" s="58" t="s">
        <v>688</v>
      </c>
      <c r="B114" s="20">
        <v>44730</v>
      </c>
      <c r="C114" s="21">
        <v>44730</v>
      </c>
      <c r="D114" s="46"/>
      <c r="E114" s="28" t="s">
        <v>656</v>
      </c>
      <c r="F114" s="322"/>
      <c r="G114" s="322"/>
      <c r="H114" s="319"/>
      <c r="I114" s="52"/>
      <c r="J114" s="52"/>
      <c r="K114" s="52"/>
      <c r="L114" s="52"/>
      <c r="M114" s="25"/>
    </row>
    <row r="115" spans="1:13" ht="17.25" x14ac:dyDescent="0.2">
      <c r="A115" s="58" t="s">
        <v>688</v>
      </c>
      <c r="B115" s="20">
        <v>44731</v>
      </c>
      <c r="C115" s="21">
        <v>44731</v>
      </c>
      <c r="D115" s="46"/>
      <c r="E115" s="28" t="s">
        <v>709</v>
      </c>
      <c r="F115" s="322"/>
      <c r="G115" s="322"/>
      <c r="H115" s="319"/>
      <c r="I115" s="52"/>
      <c r="J115" s="52"/>
      <c r="K115" s="52"/>
      <c r="L115" s="52"/>
      <c r="M115" s="25"/>
    </row>
    <row r="116" spans="1:13" ht="17.25" x14ac:dyDescent="0.2">
      <c r="A116" s="58" t="s">
        <v>688</v>
      </c>
      <c r="B116" s="20">
        <v>44732</v>
      </c>
      <c r="C116" s="21">
        <v>44732</v>
      </c>
      <c r="D116" s="46"/>
      <c r="E116" s="28" t="s">
        <v>710</v>
      </c>
      <c r="F116" s="322"/>
      <c r="G116" s="322"/>
      <c r="H116" s="319"/>
      <c r="I116" s="52"/>
      <c r="J116" s="52"/>
      <c r="K116" s="52"/>
      <c r="L116" s="52"/>
      <c r="M116" s="25"/>
    </row>
    <row r="117" spans="1:13" ht="17.25" x14ac:dyDescent="0.2">
      <c r="A117" s="58" t="s">
        <v>688</v>
      </c>
      <c r="B117" s="20">
        <v>44733</v>
      </c>
      <c r="C117" s="21">
        <v>44733</v>
      </c>
      <c r="D117" s="46"/>
      <c r="E117" s="28" t="s">
        <v>721</v>
      </c>
      <c r="F117" s="322"/>
      <c r="G117" s="322"/>
      <c r="H117" s="319"/>
      <c r="I117" s="52"/>
      <c r="J117" s="52"/>
      <c r="K117" s="52"/>
      <c r="L117" s="52"/>
      <c r="M117" s="25"/>
    </row>
    <row r="118" spans="1:13" ht="17.25" x14ac:dyDescent="0.2">
      <c r="A118" s="58" t="s">
        <v>688</v>
      </c>
      <c r="B118" s="20">
        <v>44734</v>
      </c>
      <c r="C118" s="21">
        <v>44734</v>
      </c>
      <c r="D118" s="46"/>
      <c r="E118" s="28" t="s">
        <v>747</v>
      </c>
      <c r="F118" s="322"/>
      <c r="G118" s="322"/>
      <c r="H118" s="319"/>
      <c r="I118" s="52"/>
      <c r="J118" s="52"/>
      <c r="K118" s="52"/>
      <c r="L118" s="52"/>
      <c r="M118" s="25"/>
    </row>
    <row r="119" spans="1:13" ht="17.25" x14ac:dyDescent="0.2">
      <c r="A119" s="58" t="s">
        <v>688</v>
      </c>
      <c r="B119" s="20">
        <v>44735</v>
      </c>
      <c r="C119" s="21">
        <v>44735</v>
      </c>
      <c r="D119" s="46"/>
      <c r="E119" s="28" t="s">
        <v>761</v>
      </c>
      <c r="F119" s="322"/>
      <c r="G119" s="322"/>
      <c r="H119" s="319"/>
      <c r="I119" s="52"/>
      <c r="J119" s="52"/>
      <c r="K119" s="52"/>
      <c r="L119" s="52"/>
      <c r="M119" s="25"/>
    </row>
    <row r="120" spans="1:13" ht="17.25" x14ac:dyDescent="0.2">
      <c r="A120" s="58" t="s">
        <v>688</v>
      </c>
      <c r="B120" s="20">
        <v>44736</v>
      </c>
      <c r="C120" s="21">
        <v>44736</v>
      </c>
      <c r="D120" s="46"/>
      <c r="E120" s="28" t="s">
        <v>1912</v>
      </c>
      <c r="F120" s="322"/>
      <c r="G120" s="322"/>
      <c r="H120" s="319"/>
      <c r="I120" s="52"/>
      <c r="J120" s="52"/>
      <c r="K120" s="52"/>
      <c r="L120" s="52"/>
      <c r="M120" s="25"/>
    </row>
    <row r="121" spans="1:13" ht="17.25" x14ac:dyDescent="0.2">
      <c r="A121" s="58" t="s">
        <v>688</v>
      </c>
      <c r="B121" s="20">
        <v>44737</v>
      </c>
      <c r="C121" s="21">
        <v>44737</v>
      </c>
      <c r="D121" s="46"/>
      <c r="E121" s="28" t="s">
        <v>782</v>
      </c>
      <c r="F121" s="322"/>
      <c r="G121" s="322"/>
      <c r="H121" s="319"/>
      <c r="I121" s="52"/>
      <c r="J121" s="52"/>
      <c r="K121" s="52"/>
      <c r="L121" s="52"/>
      <c r="M121" s="25"/>
    </row>
    <row r="122" spans="1:13" ht="17.25" x14ac:dyDescent="0.2">
      <c r="A122" s="58" t="s">
        <v>688</v>
      </c>
      <c r="B122" s="20">
        <v>44738</v>
      </c>
      <c r="C122" s="21">
        <v>44738</v>
      </c>
      <c r="D122" s="46"/>
      <c r="E122" s="28" t="s">
        <v>792</v>
      </c>
      <c r="F122" s="322"/>
      <c r="G122" s="322"/>
      <c r="H122" s="319"/>
      <c r="I122" s="52"/>
      <c r="J122" s="52"/>
      <c r="K122" s="52"/>
      <c r="L122" s="52"/>
      <c r="M122" s="25"/>
    </row>
    <row r="123" spans="1:13" ht="17.25" x14ac:dyDescent="0.2">
      <c r="A123" s="58" t="s">
        <v>688</v>
      </c>
      <c r="B123" s="20">
        <v>44739</v>
      </c>
      <c r="C123" s="21">
        <v>44739</v>
      </c>
      <c r="D123" s="46"/>
      <c r="E123" s="28" t="s">
        <v>792</v>
      </c>
      <c r="F123" s="322"/>
      <c r="G123" s="322"/>
      <c r="H123" s="319"/>
      <c r="I123" s="52"/>
      <c r="J123" s="52"/>
      <c r="K123" s="52"/>
      <c r="L123" s="52"/>
      <c r="M123" s="25"/>
    </row>
    <row r="124" spans="1:13" ht="17.25" x14ac:dyDescent="0.2">
      <c r="A124" s="58" t="s">
        <v>688</v>
      </c>
      <c r="B124" s="20">
        <v>44740</v>
      </c>
      <c r="C124" s="21">
        <v>44740</v>
      </c>
      <c r="D124" s="46"/>
      <c r="E124" s="28" t="s">
        <v>810</v>
      </c>
      <c r="F124" s="322"/>
      <c r="G124" s="322"/>
      <c r="H124" s="319"/>
      <c r="I124" s="52"/>
      <c r="J124" s="52"/>
      <c r="K124" s="52"/>
      <c r="L124" s="52"/>
      <c r="M124" s="25"/>
    </row>
    <row r="125" spans="1:13" ht="17.25" x14ac:dyDescent="0.2">
      <c r="A125" s="58" t="s">
        <v>688</v>
      </c>
      <c r="B125" s="20">
        <v>44741</v>
      </c>
      <c r="C125" s="21">
        <v>44741</v>
      </c>
      <c r="D125" s="46"/>
      <c r="E125" s="28" t="s">
        <v>823</v>
      </c>
      <c r="F125" s="322"/>
      <c r="G125" s="322"/>
      <c r="H125" s="319"/>
      <c r="I125" s="52"/>
      <c r="J125" s="52"/>
      <c r="K125" s="52"/>
      <c r="L125" s="52"/>
      <c r="M125" s="25"/>
    </row>
    <row r="126" spans="1:13" ht="17.25" x14ac:dyDescent="0.2">
      <c r="A126" s="58" t="s">
        <v>688</v>
      </c>
      <c r="B126" s="20">
        <v>44742</v>
      </c>
      <c r="C126" s="21">
        <v>44742</v>
      </c>
      <c r="D126" s="46"/>
      <c r="E126" s="28" t="s">
        <v>823</v>
      </c>
      <c r="F126" s="323"/>
      <c r="G126" s="323"/>
      <c r="H126" s="320"/>
      <c r="I126" s="52"/>
      <c r="J126" s="52"/>
      <c r="K126" s="52"/>
      <c r="L126" s="52"/>
      <c r="M126" s="25"/>
    </row>
    <row r="127" spans="1:13" ht="18.75" x14ac:dyDescent="0.2">
      <c r="A127" s="16" t="s">
        <v>850</v>
      </c>
      <c r="B127" s="17">
        <v>44742</v>
      </c>
      <c r="C127" s="18">
        <v>44742</v>
      </c>
      <c r="D127" s="33"/>
      <c r="E127" s="34" t="s">
        <v>851</v>
      </c>
      <c r="F127" s="80"/>
      <c r="G127" s="78"/>
      <c r="H127" s="78"/>
      <c r="I127" s="36"/>
      <c r="J127" s="36"/>
      <c r="K127" s="36"/>
      <c r="L127" s="36"/>
      <c r="M127" s="37"/>
    </row>
    <row r="128" spans="1:13" ht="17.25" x14ac:dyDescent="0.2">
      <c r="A128" s="58" t="s">
        <v>850</v>
      </c>
      <c r="B128" s="20">
        <v>44742</v>
      </c>
      <c r="C128" s="21">
        <v>44742</v>
      </c>
      <c r="D128" s="46"/>
      <c r="E128" s="28" t="s">
        <v>823</v>
      </c>
      <c r="F128" s="321">
        <v>44538</v>
      </c>
      <c r="G128" s="321">
        <v>44543</v>
      </c>
      <c r="H128" s="318">
        <v>44546</v>
      </c>
      <c r="I128" s="52"/>
      <c r="J128" s="52"/>
      <c r="K128" s="52"/>
      <c r="L128" s="52"/>
      <c r="M128" s="25"/>
    </row>
    <row r="129" spans="1:13" ht="17.25" x14ac:dyDescent="0.2">
      <c r="A129" s="58" t="s">
        <v>850</v>
      </c>
      <c r="B129" s="20">
        <v>44743</v>
      </c>
      <c r="C129" s="21">
        <v>44743</v>
      </c>
      <c r="D129" s="46"/>
      <c r="E129" s="28" t="s">
        <v>854</v>
      </c>
      <c r="F129" s="322"/>
      <c r="G129" s="322"/>
      <c r="H129" s="319"/>
      <c r="I129" s="52"/>
      <c r="J129" s="52"/>
      <c r="K129" s="52"/>
      <c r="L129" s="52"/>
      <c r="M129" s="25"/>
    </row>
    <row r="130" spans="1:13" ht="17.25" x14ac:dyDescent="0.2">
      <c r="A130" s="58" t="s">
        <v>850</v>
      </c>
      <c r="B130" s="20">
        <v>44744</v>
      </c>
      <c r="C130" s="21">
        <v>44744</v>
      </c>
      <c r="D130" s="46"/>
      <c r="E130" s="28" t="s">
        <v>855</v>
      </c>
      <c r="F130" s="322"/>
      <c r="G130" s="322"/>
      <c r="H130" s="319"/>
      <c r="I130" s="52"/>
      <c r="J130" s="52"/>
      <c r="K130" s="52"/>
      <c r="L130" s="52"/>
      <c r="M130" s="25"/>
    </row>
    <row r="131" spans="1:13" ht="17.25" x14ac:dyDescent="0.2">
      <c r="A131" s="58" t="s">
        <v>850</v>
      </c>
      <c r="B131" s="20">
        <v>44745</v>
      </c>
      <c r="C131" s="21">
        <v>44745</v>
      </c>
      <c r="D131" s="46"/>
      <c r="E131" s="28" t="s">
        <v>1913</v>
      </c>
      <c r="F131" s="322"/>
      <c r="G131" s="322"/>
      <c r="H131" s="319"/>
      <c r="I131" s="52"/>
      <c r="J131" s="52"/>
      <c r="K131" s="52"/>
      <c r="L131" s="52"/>
      <c r="M131" s="25"/>
    </row>
    <row r="132" spans="1:13" ht="17.25" x14ac:dyDescent="0.2">
      <c r="A132" s="58" t="s">
        <v>850</v>
      </c>
      <c r="B132" s="20">
        <v>44746</v>
      </c>
      <c r="C132" s="21">
        <v>44746</v>
      </c>
      <c r="D132" s="46"/>
      <c r="E132" s="28" t="s">
        <v>879</v>
      </c>
      <c r="F132" s="322"/>
      <c r="G132" s="322"/>
      <c r="H132" s="319"/>
      <c r="I132" s="52"/>
      <c r="J132" s="52"/>
      <c r="K132" s="52"/>
      <c r="L132" s="52"/>
      <c r="M132" s="25"/>
    </row>
    <row r="133" spans="1:13" ht="17.25" x14ac:dyDescent="0.2">
      <c r="A133" s="58" t="s">
        <v>850</v>
      </c>
      <c r="B133" s="20">
        <v>44747</v>
      </c>
      <c r="C133" s="21">
        <v>44747</v>
      </c>
      <c r="D133" s="46"/>
      <c r="E133" s="28" t="s">
        <v>891</v>
      </c>
      <c r="F133" s="322"/>
      <c r="G133" s="322"/>
      <c r="H133" s="319"/>
      <c r="I133" s="52"/>
      <c r="J133" s="52"/>
      <c r="K133" s="52"/>
      <c r="L133" s="52"/>
      <c r="M133" s="25"/>
    </row>
    <row r="134" spans="1:13" ht="17.25" x14ac:dyDescent="0.2">
      <c r="A134" s="58" t="s">
        <v>850</v>
      </c>
      <c r="B134" s="20">
        <v>44748</v>
      </c>
      <c r="C134" s="21">
        <v>44748</v>
      </c>
      <c r="D134" s="46"/>
      <c r="E134" s="28" t="s">
        <v>909</v>
      </c>
      <c r="F134" s="322"/>
      <c r="G134" s="322"/>
      <c r="H134" s="319"/>
      <c r="I134" s="52"/>
      <c r="J134" s="52"/>
      <c r="K134" s="52"/>
      <c r="L134" s="52"/>
      <c r="M134" s="25"/>
    </row>
    <row r="135" spans="1:13" ht="17.25" x14ac:dyDescent="0.2">
      <c r="A135" s="58" t="s">
        <v>850</v>
      </c>
      <c r="B135" s="20">
        <v>44749</v>
      </c>
      <c r="C135" s="21">
        <v>44749</v>
      </c>
      <c r="D135" s="46"/>
      <c r="E135" s="28" t="s">
        <v>909</v>
      </c>
      <c r="F135" s="322"/>
      <c r="G135" s="322"/>
      <c r="H135" s="319"/>
      <c r="I135" s="52"/>
      <c r="J135" s="52"/>
      <c r="K135" s="52"/>
      <c r="L135" s="52"/>
      <c r="M135" s="25"/>
    </row>
    <row r="136" spans="1:13" ht="17.25" x14ac:dyDescent="0.2">
      <c r="A136" s="58" t="s">
        <v>850</v>
      </c>
      <c r="B136" s="20">
        <v>44750</v>
      </c>
      <c r="C136" s="21">
        <v>44750</v>
      </c>
      <c r="D136" s="46"/>
      <c r="E136" s="28" t="s">
        <v>932</v>
      </c>
      <c r="F136" s="322"/>
      <c r="G136" s="322"/>
      <c r="H136" s="319"/>
      <c r="I136" s="52"/>
      <c r="J136" s="52"/>
      <c r="K136" s="52"/>
      <c r="L136" s="52"/>
      <c r="M136" s="25"/>
    </row>
    <row r="137" spans="1:13" ht="17.25" x14ac:dyDescent="0.2">
      <c r="A137" s="58" t="s">
        <v>850</v>
      </c>
      <c r="B137" s="20">
        <v>44751</v>
      </c>
      <c r="C137" s="21">
        <v>44751</v>
      </c>
      <c r="D137" s="46"/>
      <c r="E137" s="28" t="s">
        <v>940</v>
      </c>
      <c r="F137" s="322"/>
      <c r="G137" s="322"/>
      <c r="H137" s="319"/>
      <c r="I137" s="52"/>
      <c r="J137" s="52"/>
      <c r="K137" s="52"/>
      <c r="L137" s="52"/>
      <c r="M137" s="25"/>
    </row>
    <row r="138" spans="1:13" ht="17.25" x14ac:dyDescent="0.2">
      <c r="A138" s="58" t="s">
        <v>850</v>
      </c>
      <c r="B138" s="20">
        <v>44752</v>
      </c>
      <c r="C138" s="21">
        <v>44752</v>
      </c>
      <c r="D138" s="46"/>
      <c r="E138" s="28" t="s">
        <v>956</v>
      </c>
      <c r="F138" s="322"/>
      <c r="G138" s="322"/>
      <c r="H138" s="319"/>
      <c r="I138" s="52"/>
      <c r="J138" s="52"/>
      <c r="K138" s="52"/>
      <c r="L138" s="52"/>
      <c r="M138" s="25"/>
    </row>
    <row r="139" spans="1:13" ht="17.25" x14ac:dyDescent="0.2">
      <c r="A139" s="58" t="s">
        <v>850</v>
      </c>
      <c r="B139" s="20">
        <v>44753</v>
      </c>
      <c r="C139" s="21">
        <v>44753</v>
      </c>
      <c r="D139" s="46"/>
      <c r="E139" s="28" t="s">
        <v>970</v>
      </c>
      <c r="F139" s="322"/>
      <c r="G139" s="322"/>
      <c r="H139" s="319"/>
      <c r="I139" s="52"/>
      <c r="J139" s="52"/>
      <c r="K139" s="52"/>
      <c r="L139" s="52"/>
      <c r="M139" s="25"/>
    </row>
    <row r="140" spans="1:13" ht="17.25" x14ac:dyDescent="0.2">
      <c r="A140" s="58" t="s">
        <v>850</v>
      </c>
      <c r="B140" s="20">
        <v>44754</v>
      </c>
      <c r="C140" s="21">
        <v>44754</v>
      </c>
      <c r="D140" s="46"/>
      <c r="E140" s="28" t="s">
        <v>982</v>
      </c>
      <c r="F140" s="322"/>
      <c r="G140" s="322"/>
      <c r="H140" s="319"/>
      <c r="I140" s="52"/>
      <c r="J140" s="52"/>
      <c r="K140" s="52"/>
      <c r="L140" s="52"/>
      <c r="M140" s="25"/>
    </row>
    <row r="141" spans="1:13" ht="17.25" x14ac:dyDescent="0.2">
      <c r="A141" s="58" t="s">
        <v>850</v>
      </c>
      <c r="B141" s="20">
        <v>44755</v>
      </c>
      <c r="C141" s="21">
        <v>44755</v>
      </c>
      <c r="D141" s="46"/>
      <c r="E141" s="28" t="s">
        <v>991</v>
      </c>
      <c r="F141" s="322"/>
      <c r="G141" s="322"/>
      <c r="H141" s="319"/>
      <c r="I141" s="52"/>
      <c r="J141" s="52"/>
      <c r="K141" s="52"/>
      <c r="L141" s="52"/>
      <c r="M141" s="25"/>
    </row>
    <row r="142" spans="1:13" ht="17.25" x14ac:dyDescent="0.2">
      <c r="A142" s="58" t="s">
        <v>850</v>
      </c>
      <c r="B142" s="20">
        <v>44755</v>
      </c>
      <c r="C142" s="21">
        <v>44755</v>
      </c>
      <c r="D142" s="46"/>
      <c r="E142" s="28" t="s">
        <v>993</v>
      </c>
      <c r="F142" s="322"/>
      <c r="G142" s="322"/>
      <c r="H142" s="319"/>
      <c r="I142" s="52"/>
      <c r="J142" s="52"/>
      <c r="K142" s="52"/>
      <c r="L142" s="52"/>
      <c r="M142" s="25"/>
    </row>
    <row r="143" spans="1:13" ht="17.25" x14ac:dyDescent="0.2">
      <c r="A143" s="58" t="s">
        <v>850</v>
      </c>
      <c r="B143" s="20">
        <v>44756</v>
      </c>
      <c r="C143" s="21">
        <v>44756</v>
      </c>
      <c r="D143" s="46"/>
      <c r="E143" s="28" t="s">
        <v>1002</v>
      </c>
      <c r="F143" s="322"/>
      <c r="G143" s="322"/>
      <c r="H143" s="319"/>
      <c r="I143" s="52"/>
      <c r="J143" s="52"/>
      <c r="K143" s="52"/>
      <c r="L143" s="52"/>
      <c r="M143" s="25"/>
    </row>
    <row r="144" spans="1:13" ht="17.25" x14ac:dyDescent="0.2">
      <c r="A144" s="58" t="s">
        <v>850</v>
      </c>
      <c r="B144" s="20">
        <v>44757</v>
      </c>
      <c r="C144" s="21">
        <v>44757</v>
      </c>
      <c r="D144" s="46"/>
      <c r="E144" s="28" t="s">
        <v>1003</v>
      </c>
      <c r="F144" s="322"/>
      <c r="G144" s="322"/>
      <c r="H144" s="319"/>
      <c r="I144" s="52"/>
      <c r="J144" s="52"/>
      <c r="K144" s="52"/>
      <c r="L144" s="52"/>
      <c r="M144" s="25"/>
    </row>
    <row r="145" spans="1:13" ht="17.25" x14ac:dyDescent="0.2">
      <c r="A145" s="58" t="s">
        <v>850</v>
      </c>
      <c r="B145" s="20">
        <v>44758</v>
      </c>
      <c r="C145" s="21">
        <v>44758</v>
      </c>
      <c r="D145" s="46"/>
      <c r="E145" s="28" t="s">
        <v>1016</v>
      </c>
      <c r="F145" s="323"/>
      <c r="G145" s="323"/>
      <c r="H145" s="320"/>
      <c r="I145" s="52"/>
      <c r="J145" s="52"/>
      <c r="K145" s="52"/>
      <c r="L145" s="52"/>
      <c r="M145" s="25"/>
    </row>
    <row r="146" spans="1:13" ht="18.75" x14ac:dyDescent="0.2">
      <c r="A146" s="16" t="s">
        <v>1020</v>
      </c>
      <c r="B146" s="17">
        <v>44758</v>
      </c>
      <c r="C146" s="18">
        <v>44758</v>
      </c>
      <c r="D146" s="33"/>
      <c r="E146" s="34" t="s">
        <v>1021</v>
      </c>
      <c r="F146" s="80"/>
      <c r="G146" s="78"/>
      <c r="H146" s="78"/>
      <c r="I146" s="36"/>
      <c r="J146" s="36"/>
      <c r="K146" s="36"/>
      <c r="L146" s="36"/>
      <c r="M146" s="37"/>
    </row>
    <row r="147" spans="1:13" ht="17.25" x14ac:dyDescent="0.2">
      <c r="A147" s="58" t="s">
        <v>1020</v>
      </c>
      <c r="B147" s="20">
        <v>44758</v>
      </c>
      <c r="C147" s="21">
        <v>44758</v>
      </c>
      <c r="D147" s="46"/>
      <c r="E147" s="28" t="s">
        <v>1016</v>
      </c>
      <c r="F147" s="321">
        <v>44557</v>
      </c>
      <c r="G147" s="321">
        <v>44561</v>
      </c>
      <c r="H147" s="318">
        <v>44564</v>
      </c>
      <c r="I147" s="52"/>
      <c r="J147" s="52"/>
      <c r="K147" s="52"/>
      <c r="L147" s="52"/>
      <c r="M147" s="25"/>
    </row>
    <row r="148" spans="1:13" ht="17.25" x14ac:dyDescent="0.2">
      <c r="A148" s="58" t="s">
        <v>1020</v>
      </c>
      <c r="B148" s="20">
        <v>44759</v>
      </c>
      <c r="C148" s="21">
        <v>44759</v>
      </c>
      <c r="D148" s="46"/>
      <c r="E148" s="28" t="s">
        <v>1914</v>
      </c>
      <c r="F148" s="322"/>
      <c r="G148" s="322"/>
      <c r="H148" s="319"/>
      <c r="I148" s="52"/>
      <c r="J148" s="52"/>
      <c r="K148" s="52"/>
      <c r="L148" s="52"/>
      <c r="M148" s="25"/>
    </row>
    <row r="149" spans="1:13" ht="17.25" x14ac:dyDescent="0.2">
      <c r="A149" s="58" t="s">
        <v>1020</v>
      </c>
      <c r="B149" s="20">
        <v>44760</v>
      </c>
      <c r="C149" s="21">
        <v>44760</v>
      </c>
      <c r="D149" s="46"/>
      <c r="E149" s="28" t="s">
        <v>1023</v>
      </c>
      <c r="F149" s="322"/>
      <c r="G149" s="322"/>
      <c r="H149" s="319"/>
      <c r="I149" s="52"/>
      <c r="J149" s="52"/>
      <c r="K149" s="52"/>
      <c r="L149" s="52"/>
      <c r="M149" s="25"/>
    </row>
    <row r="150" spans="1:13" ht="17.25" x14ac:dyDescent="0.2">
      <c r="A150" s="58" t="s">
        <v>1020</v>
      </c>
      <c r="B150" s="20">
        <v>44761</v>
      </c>
      <c r="C150" s="21">
        <v>44761</v>
      </c>
      <c r="D150" s="46"/>
      <c r="E150" s="28" t="s">
        <v>1025</v>
      </c>
      <c r="F150" s="322"/>
      <c r="G150" s="322"/>
      <c r="H150" s="319"/>
      <c r="I150" s="52"/>
      <c r="J150" s="52"/>
      <c r="K150" s="52"/>
      <c r="L150" s="52"/>
      <c r="M150" s="25"/>
    </row>
    <row r="151" spans="1:13" ht="17.25" x14ac:dyDescent="0.2">
      <c r="A151" s="58" t="s">
        <v>1020</v>
      </c>
      <c r="B151" s="20">
        <v>44762</v>
      </c>
      <c r="C151" s="21">
        <v>44762</v>
      </c>
      <c r="D151" s="46"/>
      <c r="E151" s="28" t="s">
        <v>1026</v>
      </c>
      <c r="F151" s="322"/>
      <c r="G151" s="322"/>
      <c r="H151" s="319"/>
      <c r="I151" s="52"/>
      <c r="J151" s="52"/>
      <c r="K151" s="52"/>
      <c r="L151" s="52"/>
      <c r="M151" s="25"/>
    </row>
    <row r="152" spans="1:13" ht="17.25" x14ac:dyDescent="0.2">
      <c r="A152" s="58" t="s">
        <v>1020</v>
      </c>
      <c r="B152" s="20">
        <v>44763</v>
      </c>
      <c r="C152" s="21">
        <v>44763</v>
      </c>
      <c r="D152" s="46"/>
      <c r="E152" s="28" t="s">
        <v>1029</v>
      </c>
      <c r="F152" s="322"/>
      <c r="G152" s="322"/>
      <c r="H152" s="319"/>
      <c r="I152" s="52"/>
      <c r="J152" s="52"/>
      <c r="K152" s="52"/>
      <c r="L152" s="52"/>
      <c r="M152" s="25"/>
    </row>
    <row r="153" spans="1:13" ht="17.25" x14ac:dyDescent="0.2">
      <c r="A153" s="58" t="s">
        <v>1020</v>
      </c>
      <c r="B153" s="20">
        <v>44764</v>
      </c>
      <c r="C153" s="21">
        <v>44764</v>
      </c>
      <c r="D153" s="46"/>
      <c r="E153" s="28" t="s">
        <v>1915</v>
      </c>
      <c r="F153" s="322"/>
      <c r="G153" s="322"/>
      <c r="H153" s="319"/>
      <c r="I153" s="52"/>
      <c r="J153" s="52"/>
      <c r="K153" s="52"/>
      <c r="L153" s="52"/>
      <c r="M153" s="25"/>
    </row>
    <row r="154" spans="1:13" ht="17.25" x14ac:dyDescent="0.2">
      <c r="A154" s="58" t="s">
        <v>1020</v>
      </c>
      <c r="B154" s="20">
        <v>44764</v>
      </c>
      <c r="C154" s="21">
        <v>44764</v>
      </c>
      <c r="D154" s="46"/>
      <c r="E154" s="28" t="s">
        <v>1916</v>
      </c>
      <c r="F154" s="322"/>
      <c r="G154" s="322"/>
      <c r="H154" s="319"/>
      <c r="I154" s="52"/>
      <c r="J154" s="52"/>
      <c r="K154" s="52"/>
      <c r="L154" s="52"/>
      <c r="M154" s="25"/>
    </row>
    <row r="155" spans="1:13" ht="17.25" x14ac:dyDescent="0.2">
      <c r="A155" s="58" t="s">
        <v>1020</v>
      </c>
      <c r="B155" s="20">
        <v>44765</v>
      </c>
      <c r="C155" s="21">
        <v>44765</v>
      </c>
      <c r="D155" s="46"/>
      <c r="E155" s="28" t="s">
        <v>1032</v>
      </c>
      <c r="F155" s="323"/>
      <c r="G155" s="323"/>
      <c r="H155" s="320"/>
      <c r="I155" s="52"/>
      <c r="J155" s="52"/>
      <c r="K155" s="52"/>
      <c r="L155" s="52"/>
      <c r="M155" s="25"/>
    </row>
    <row r="156" spans="1:13" ht="18.75" x14ac:dyDescent="0.2">
      <c r="A156" s="16" t="s">
        <v>1033</v>
      </c>
      <c r="B156" s="17">
        <v>44765</v>
      </c>
      <c r="C156" s="18">
        <v>44765</v>
      </c>
      <c r="D156" s="33"/>
      <c r="E156" s="34" t="s">
        <v>1034</v>
      </c>
      <c r="F156" s="80"/>
      <c r="G156" s="78"/>
      <c r="H156" s="78"/>
      <c r="I156" s="36"/>
      <c r="J156" s="36"/>
      <c r="K156" s="36"/>
      <c r="L156" s="36"/>
      <c r="M156" s="37"/>
    </row>
    <row r="157" spans="1:13" ht="17.25" x14ac:dyDescent="0.2">
      <c r="A157" s="58" t="s">
        <v>1033</v>
      </c>
      <c r="B157" s="20">
        <v>44765</v>
      </c>
      <c r="C157" s="21">
        <v>44765</v>
      </c>
      <c r="D157" s="46"/>
      <c r="E157" s="28" t="s">
        <v>1032</v>
      </c>
      <c r="F157" s="321">
        <v>44898</v>
      </c>
      <c r="G157" s="321">
        <v>44902</v>
      </c>
      <c r="H157" s="318">
        <v>44571</v>
      </c>
      <c r="I157" s="52"/>
      <c r="J157" s="52"/>
      <c r="K157" s="52"/>
      <c r="L157" s="52"/>
      <c r="M157" s="25"/>
    </row>
    <row r="158" spans="1:13" ht="17.25" x14ac:dyDescent="0.2">
      <c r="A158" s="58" t="s">
        <v>1033</v>
      </c>
      <c r="B158" s="20">
        <v>44766</v>
      </c>
      <c r="C158" s="21">
        <v>44766</v>
      </c>
      <c r="D158" s="46"/>
      <c r="E158" s="28" t="s">
        <v>1035</v>
      </c>
      <c r="F158" s="322"/>
      <c r="G158" s="322"/>
      <c r="H158" s="319"/>
      <c r="I158" s="52"/>
      <c r="J158" s="52"/>
      <c r="K158" s="52"/>
      <c r="L158" s="52"/>
      <c r="M158" s="25"/>
    </row>
    <row r="159" spans="1:13" ht="17.25" x14ac:dyDescent="0.2">
      <c r="A159" s="58" t="s">
        <v>1033</v>
      </c>
      <c r="B159" s="20">
        <v>44767</v>
      </c>
      <c r="C159" s="21">
        <v>44767</v>
      </c>
      <c r="D159" s="46"/>
      <c r="E159" s="28" t="s">
        <v>1036</v>
      </c>
      <c r="F159" s="322"/>
      <c r="G159" s="322"/>
      <c r="H159" s="319"/>
      <c r="I159" s="52"/>
      <c r="J159" s="52"/>
      <c r="K159" s="52"/>
      <c r="L159" s="52"/>
      <c r="M159" s="25"/>
    </row>
    <row r="160" spans="1:13" ht="17.25" x14ac:dyDescent="0.2">
      <c r="A160" s="58" t="s">
        <v>1033</v>
      </c>
      <c r="B160" s="20">
        <v>44768</v>
      </c>
      <c r="C160" s="21">
        <v>44768</v>
      </c>
      <c r="D160" s="46"/>
      <c r="E160" s="28" t="s">
        <v>1037</v>
      </c>
      <c r="F160" s="322"/>
      <c r="G160" s="322"/>
      <c r="H160" s="319"/>
      <c r="I160" s="52"/>
      <c r="J160" s="52"/>
      <c r="K160" s="52"/>
      <c r="L160" s="52"/>
      <c r="M160" s="25"/>
    </row>
    <row r="161" spans="1:13" ht="17.25" x14ac:dyDescent="0.2">
      <c r="A161" s="58" t="s">
        <v>1033</v>
      </c>
      <c r="B161" s="20">
        <v>44769</v>
      </c>
      <c r="C161" s="21">
        <v>44769</v>
      </c>
      <c r="D161" s="46"/>
      <c r="E161" s="28" t="s">
        <v>1038</v>
      </c>
      <c r="F161" s="322"/>
      <c r="G161" s="322"/>
      <c r="H161" s="319"/>
      <c r="I161" s="52"/>
      <c r="J161" s="52"/>
      <c r="K161" s="52"/>
      <c r="L161" s="52"/>
      <c r="M161" s="25"/>
    </row>
    <row r="162" spans="1:13" ht="17.25" x14ac:dyDescent="0.2">
      <c r="A162" s="58" t="s">
        <v>1033</v>
      </c>
      <c r="B162" s="20">
        <v>44770</v>
      </c>
      <c r="C162" s="21">
        <v>44770</v>
      </c>
      <c r="D162" s="46"/>
      <c r="E162" s="28" t="s">
        <v>1039</v>
      </c>
      <c r="F162" s="322"/>
      <c r="G162" s="322"/>
      <c r="H162" s="319"/>
      <c r="I162" s="52"/>
      <c r="J162" s="52"/>
      <c r="K162" s="52"/>
      <c r="L162" s="52"/>
      <c r="M162" s="25"/>
    </row>
    <row r="163" spans="1:13" ht="17.25" x14ac:dyDescent="0.2">
      <c r="A163" s="58" t="s">
        <v>1033</v>
      </c>
      <c r="B163" s="20">
        <v>44771</v>
      </c>
      <c r="C163" s="21">
        <v>44771</v>
      </c>
      <c r="D163" s="46"/>
      <c r="E163" s="28" t="s">
        <v>1040</v>
      </c>
      <c r="F163" s="322"/>
      <c r="G163" s="322"/>
      <c r="H163" s="319"/>
      <c r="I163" s="52"/>
      <c r="J163" s="52"/>
      <c r="K163" s="52"/>
      <c r="L163" s="52"/>
      <c r="M163" s="25"/>
    </row>
    <row r="164" spans="1:13" ht="17.25" x14ac:dyDescent="0.2">
      <c r="A164" s="58" t="s">
        <v>1033</v>
      </c>
      <c r="B164" s="20">
        <v>44772</v>
      </c>
      <c r="C164" s="21">
        <v>44772</v>
      </c>
      <c r="D164" s="46"/>
      <c r="E164" s="28" t="s">
        <v>1041</v>
      </c>
      <c r="F164" s="322"/>
      <c r="G164" s="322"/>
      <c r="H164" s="319"/>
      <c r="I164" s="52"/>
      <c r="J164" s="52"/>
      <c r="K164" s="52"/>
      <c r="L164" s="52"/>
      <c r="M164" s="25"/>
    </row>
    <row r="165" spans="1:13" ht="17.25" x14ac:dyDescent="0.2">
      <c r="A165" s="58" t="s">
        <v>1033</v>
      </c>
      <c r="B165" s="20">
        <v>44773</v>
      </c>
      <c r="C165" s="21">
        <v>44773</v>
      </c>
      <c r="D165" s="46"/>
      <c r="E165" s="28" t="s">
        <v>1032</v>
      </c>
      <c r="F165" s="323"/>
      <c r="G165" s="323"/>
      <c r="H165" s="320"/>
      <c r="I165" s="52"/>
      <c r="J165" s="52"/>
      <c r="K165" s="52"/>
      <c r="L165" s="52"/>
      <c r="M165" s="25"/>
    </row>
    <row r="166" spans="1:13" ht="18.75" x14ac:dyDescent="0.2">
      <c r="A166" s="16" t="s">
        <v>1042</v>
      </c>
      <c r="B166" s="17">
        <v>44773</v>
      </c>
      <c r="C166" s="18">
        <v>44773</v>
      </c>
      <c r="D166" s="33"/>
      <c r="E166" s="34" t="s">
        <v>1043</v>
      </c>
      <c r="F166" s="80"/>
      <c r="G166" s="78"/>
      <c r="H166" s="78"/>
      <c r="I166" s="36"/>
      <c r="J166" s="36"/>
      <c r="K166" s="36"/>
      <c r="L166" s="36"/>
      <c r="M166" s="37"/>
    </row>
    <row r="167" spans="1:13" ht="17.25" x14ac:dyDescent="0.2">
      <c r="A167" s="58" t="s">
        <v>1042</v>
      </c>
      <c r="B167" s="20">
        <v>44773</v>
      </c>
      <c r="C167" s="21">
        <v>44773</v>
      </c>
      <c r="D167" s="46"/>
      <c r="E167" s="28" t="s">
        <v>1032</v>
      </c>
      <c r="F167" s="321">
        <v>44571</v>
      </c>
      <c r="G167" s="321">
        <v>44575</v>
      </c>
      <c r="H167" s="318">
        <v>44578</v>
      </c>
      <c r="I167" s="52"/>
      <c r="J167" s="52"/>
      <c r="K167" s="52"/>
      <c r="L167" s="52"/>
      <c r="M167" s="25"/>
    </row>
    <row r="168" spans="1:13" ht="17.25" x14ac:dyDescent="0.2">
      <c r="A168" s="58" t="s">
        <v>1042</v>
      </c>
      <c r="B168" s="20">
        <v>44774</v>
      </c>
      <c r="C168" s="21">
        <v>44774</v>
      </c>
      <c r="D168" s="46"/>
      <c r="E168" s="28" t="s">
        <v>1917</v>
      </c>
      <c r="F168" s="322"/>
      <c r="G168" s="322"/>
      <c r="H168" s="319"/>
      <c r="I168" s="52"/>
      <c r="J168" s="52"/>
      <c r="K168" s="52"/>
      <c r="L168" s="52"/>
      <c r="M168" s="25"/>
    </row>
    <row r="169" spans="1:13" ht="17.25" x14ac:dyDescent="0.2">
      <c r="A169" s="58" t="s">
        <v>1042</v>
      </c>
      <c r="B169" s="20">
        <v>44775</v>
      </c>
      <c r="C169" s="21">
        <v>44775</v>
      </c>
      <c r="D169" s="46"/>
      <c r="E169" s="28" t="s">
        <v>1045</v>
      </c>
      <c r="F169" s="322"/>
      <c r="G169" s="322"/>
      <c r="H169" s="319"/>
      <c r="I169" s="52"/>
      <c r="J169" s="52"/>
      <c r="K169" s="52"/>
      <c r="L169" s="52"/>
      <c r="M169" s="25"/>
    </row>
    <row r="170" spans="1:13" ht="17.25" x14ac:dyDescent="0.2">
      <c r="A170" s="58" t="s">
        <v>1042</v>
      </c>
      <c r="B170" s="20">
        <v>44776</v>
      </c>
      <c r="C170" s="21">
        <v>44776</v>
      </c>
      <c r="D170" s="46"/>
      <c r="E170" s="28" t="s">
        <v>1046</v>
      </c>
      <c r="F170" s="322"/>
      <c r="G170" s="322"/>
      <c r="H170" s="319"/>
      <c r="I170" s="52"/>
      <c r="J170" s="52"/>
      <c r="K170" s="52"/>
      <c r="L170" s="52"/>
      <c r="M170" s="25"/>
    </row>
    <row r="171" spans="1:13" ht="17.25" x14ac:dyDescent="0.2">
      <c r="A171" s="58" t="s">
        <v>1042</v>
      </c>
      <c r="B171" s="20">
        <v>44777</v>
      </c>
      <c r="C171" s="21">
        <v>44777</v>
      </c>
      <c r="D171" s="46"/>
      <c r="E171" s="28" t="s">
        <v>1047</v>
      </c>
      <c r="F171" s="322"/>
      <c r="G171" s="322"/>
      <c r="H171" s="319"/>
      <c r="I171" s="52"/>
      <c r="J171" s="52"/>
      <c r="K171" s="52"/>
      <c r="L171" s="52"/>
      <c r="M171" s="25"/>
    </row>
    <row r="172" spans="1:13" ht="17.25" x14ac:dyDescent="0.2">
      <c r="A172" s="58" t="s">
        <v>1042</v>
      </c>
      <c r="B172" s="20">
        <v>44778</v>
      </c>
      <c r="C172" s="21">
        <v>44778</v>
      </c>
      <c r="D172" s="46"/>
      <c r="E172" s="28" t="s">
        <v>1048</v>
      </c>
      <c r="F172" s="322"/>
      <c r="G172" s="322"/>
      <c r="H172" s="319"/>
      <c r="I172" s="52"/>
      <c r="J172" s="52"/>
      <c r="K172" s="52"/>
      <c r="L172" s="52"/>
      <c r="M172" s="25"/>
    </row>
    <row r="173" spans="1:13" ht="17.25" x14ac:dyDescent="0.2">
      <c r="A173" s="58" t="s">
        <v>1042</v>
      </c>
      <c r="B173" s="20">
        <v>44779</v>
      </c>
      <c r="C173" s="21">
        <v>44779</v>
      </c>
      <c r="D173" s="46"/>
      <c r="E173" s="28" t="s">
        <v>1049</v>
      </c>
      <c r="F173" s="322"/>
      <c r="G173" s="322"/>
      <c r="H173" s="319"/>
      <c r="I173" s="52"/>
      <c r="J173" s="52"/>
      <c r="K173" s="52"/>
      <c r="L173" s="52"/>
      <c r="M173" s="25"/>
    </row>
    <row r="174" spans="1:13" ht="17.25" x14ac:dyDescent="0.2">
      <c r="A174" s="58" t="s">
        <v>1042</v>
      </c>
      <c r="B174" s="20">
        <v>44780</v>
      </c>
      <c r="C174" s="21">
        <v>44780</v>
      </c>
      <c r="D174" s="46"/>
      <c r="E174" s="28" t="s">
        <v>1063</v>
      </c>
      <c r="F174" s="322"/>
      <c r="G174" s="322"/>
      <c r="H174" s="319"/>
      <c r="I174" s="52"/>
      <c r="J174" s="52"/>
      <c r="K174" s="52"/>
      <c r="L174" s="52"/>
      <c r="M174" s="25"/>
    </row>
    <row r="175" spans="1:13" ht="17.25" x14ac:dyDescent="0.2">
      <c r="A175" s="58" t="s">
        <v>1042</v>
      </c>
      <c r="B175" s="20">
        <v>44781</v>
      </c>
      <c r="C175" s="21">
        <v>44781</v>
      </c>
      <c r="D175" s="46"/>
      <c r="E175" s="28" t="s">
        <v>1079</v>
      </c>
      <c r="F175" s="322"/>
      <c r="G175" s="322"/>
      <c r="H175" s="319"/>
      <c r="I175" s="52"/>
      <c r="J175" s="52"/>
      <c r="K175" s="52"/>
      <c r="L175" s="52"/>
      <c r="M175" s="25"/>
    </row>
    <row r="176" spans="1:13" ht="17.25" x14ac:dyDescent="0.2">
      <c r="A176" s="58" t="s">
        <v>1042</v>
      </c>
      <c r="B176" s="20">
        <v>44782</v>
      </c>
      <c r="C176" s="21">
        <v>44782</v>
      </c>
      <c r="D176" s="46"/>
      <c r="E176" s="28" t="s">
        <v>1092</v>
      </c>
      <c r="F176" s="322"/>
      <c r="G176" s="322"/>
      <c r="H176" s="319"/>
      <c r="I176" s="52"/>
      <c r="J176" s="52"/>
      <c r="K176" s="52"/>
      <c r="L176" s="52"/>
      <c r="M176" s="25"/>
    </row>
    <row r="177" spans="1:13" ht="17.25" x14ac:dyDescent="0.2">
      <c r="A177" s="58" t="s">
        <v>1042</v>
      </c>
      <c r="B177" s="20">
        <v>44783</v>
      </c>
      <c r="C177" s="21">
        <v>44783</v>
      </c>
      <c r="D177" s="46"/>
      <c r="E177" s="28" t="s">
        <v>1093</v>
      </c>
      <c r="F177" s="322"/>
      <c r="G177" s="322"/>
      <c r="H177" s="319"/>
      <c r="I177" s="52"/>
      <c r="J177" s="52"/>
      <c r="K177" s="52"/>
      <c r="L177" s="52"/>
      <c r="M177" s="25"/>
    </row>
    <row r="178" spans="1:13" ht="17.25" x14ac:dyDescent="0.2">
      <c r="A178" s="58" t="s">
        <v>1042</v>
      </c>
      <c r="B178" s="20">
        <v>44784</v>
      </c>
      <c r="C178" s="21">
        <v>44784</v>
      </c>
      <c r="D178" s="46"/>
      <c r="E178" s="28" t="s">
        <v>1094</v>
      </c>
      <c r="F178" s="322"/>
      <c r="G178" s="322"/>
      <c r="H178" s="319"/>
      <c r="I178" s="52"/>
      <c r="J178" s="52"/>
      <c r="K178" s="52"/>
      <c r="L178" s="52"/>
      <c r="M178" s="25"/>
    </row>
    <row r="179" spans="1:13" ht="17.25" x14ac:dyDescent="0.2">
      <c r="A179" s="58" t="s">
        <v>1042</v>
      </c>
      <c r="B179" s="20">
        <v>44785</v>
      </c>
      <c r="C179" s="21">
        <v>44785</v>
      </c>
      <c r="D179" s="46"/>
      <c r="E179" s="28" t="s">
        <v>1097</v>
      </c>
      <c r="F179" s="322"/>
      <c r="G179" s="322"/>
      <c r="H179" s="319"/>
      <c r="I179" s="52"/>
      <c r="J179" s="52"/>
      <c r="K179" s="52"/>
      <c r="L179" s="52"/>
      <c r="M179" s="25"/>
    </row>
    <row r="180" spans="1:13" ht="17.25" x14ac:dyDescent="0.2">
      <c r="A180" s="58" t="s">
        <v>1042</v>
      </c>
      <c r="B180" s="20">
        <v>44786</v>
      </c>
      <c r="C180" s="21">
        <v>44786</v>
      </c>
      <c r="D180" s="46"/>
      <c r="E180" s="28" t="s">
        <v>1118</v>
      </c>
      <c r="F180" s="323"/>
      <c r="G180" s="323"/>
      <c r="H180" s="320"/>
      <c r="I180" s="52"/>
      <c r="J180" s="52"/>
      <c r="K180" s="52"/>
      <c r="L180" s="52"/>
      <c r="M180" s="25"/>
    </row>
    <row r="181" spans="1:13" ht="18.75" x14ac:dyDescent="0.2">
      <c r="A181" s="16" t="s">
        <v>1119</v>
      </c>
      <c r="B181" s="17">
        <v>44786</v>
      </c>
      <c r="C181" s="18">
        <v>44786</v>
      </c>
      <c r="D181" s="33"/>
      <c r="E181" s="34" t="s">
        <v>1120</v>
      </c>
      <c r="F181" s="80"/>
      <c r="G181" s="78"/>
      <c r="H181" s="78"/>
      <c r="I181" s="36"/>
      <c r="J181" s="36"/>
      <c r="K181" s="36"/>
      <c r="L181" s="36"/>
      <c r="M181" s="37"/>
    </row>
    <row r="182" spans="1:13" ht="17.25" x14ac:dyDescent="0.2">
      <c r="A182" s="58" t="s">
        <v>1119</v>
      </c>
      <c r="B182" s="20">
        <v>44786</v>
      </c>
      <c r="C182" s="21">
        <v>44786</v>
      </c>
      <c r="D182" s="46"/>
      <c r="E182" s="28" t="s">
        <v>1118</v>
      </c>
      <c r="F182" s="321">
        <v>44585</v>
      </c>
      <c r="G182" s="321">
        <v>44587</v>
      </c>
      <c r="H182" s="318">
        <v>44589</v>
      </c>
      <c r="I182" s="52"/>
      <c r="J182" s="52"/>
      <c r="K182" s="52"/>
      <c r="L182" s="52"/>
      <c r="M182" s="25"/>
    </row>
    <row r="183" spans="1:13" ht="17.25" x14ac:dyDescent="0.2">
      <c r="A183" s="58" t="s">
        <v>1119</v>
      </c>
      <c r="B183" s="20">
        <v>44787</v>
      </c>
      <c r="C183" s="21">
        <v>44787</v>
      </c>
      <c r="D183" s="46"/>
      <c r="E183" s="28" t="s">
        <v>1121</v>
      </c>
      <c r="F183" s="322"/>
      <c r="G183" s="322"/>
      <c r="H183" s="319"/>
      <c r="I183" s="52"/>
      <c r="J183" s="52"/>
      <c r="K183" s="52"/>
      <c r="L183" s="52"/>
      <c r="M183" s="25"/>
    </row>
    <row r="184" spans="1:13" ht="17.25" x14ac:dyDescent="0.2">
      <c r="A184" s="58" t="s">
        <v>1119</v>
      </c>
      <c r="B184" s="20">
        <v>44788</v>
      </c>
      <c r="C184" s="21">
        <v>44788</v>
      </c>
      <c r="D184" s="46"/>
      <c r="E184" s="28" t="s">
        <v>1137</v>
      </c>
      <c r="F184" s="322"/>
      <c r="G184" s="322"/>
      <c r="H184" s="319"/>
      <c r="I184" s="52"/>
      <c r="J184" s="52"/>
      <c r="K184" s="52"/>
      <c r="L184" s="52"/>
      <c r="M184" s="25"/>
    </row>
    <row r="185" spans="1:13" ht="17.25" x14ac:dyDescent="0.2">
      <c r="A185" s="58" t="s">
        <v>1119</v>
      </c>
      <c r="B185" s="20">
        <v>44789</v>
      </c>
      <c r="C185" s="21">
        <v>44789</v>
      </c>
      <c r="D185" s="46"/>
      <c r="E185" s="28" t="s">
        <v>1097</v>
      </c>
      <c r="F185" s="322"/>
      <c r="G185" s="322"/>
      <c r="H185" s="319"/>
      <c r="I185" s="52"/>
      <c r="J185" s="52"/>
      <c r="K185" s="52"/>
      <c r="L185" s="52"/>
      <c r="M185" s="25"/>
    </row>
    <row r="186" spans="1:13" ht="17.25" x14ac:dyDescent="0.2">
      <c r="A186" s="58" t="s">
        <v>1119</v>
      </c>
      <c r="B186" s="20">
        <v>44790</v>
      </c>
      <c r="C186" s="21">
        <v>44790</v>
      </c>
      <c r="D186" s="46"/>
      <c r="E186" s="28" t="s">
        <v>1152</v>
      </c>
      <c r="F186" s="322"/>
      <c r="G186" s="322"/>
      <c r="H186" s="319"/>
      <c r="I186" s="52"/>
      <c r="J186" s="52"/>
      <c r="K186" s="52"/>
      <c r="L186" s="52"/>
      <c r="M186" s="25"/>
    </row>
    <row r="187" spans="1:13" ht="17.25" x14ac:dyDescent="0.2">
      <c r="A187" s="58" t="s">
        <v>1119</v>
      </c>
      <c r="B187" s="20">
        <v>44791</v>
      </c>
      <c r="C187" s="21">
        <v>44791</v>
      </c>
      <c r="D187" s="46"/>
      <c r="E187" s="28" t="s">
        <v>792</v>
      </c>
      <c r="F187" s="322"/>
      <c r="G187" s="322"/>
      <c r="H187" s="319"/>
      <c r="I187" s="52"/>
      <c r="J187" s="52"/>
      <c r="K187" s="52"/>
      <c r="L187" s="52"/>
      <c r="M187" s="25"/>
    </row>
    <row r="188" spans="1:13" ht="17.25" x14ac:dyDescent="0.2">
      <c r="A188" s="58" t="s">
        <v>1119</v>
      </c>
      <c r="B188" s="20">
        <v>44792</v>
      </c>
      <c r="C188" s="21">
        <v>44792</v>
      </c>
      <c r="D188" s="46"/>
      <c r="E188" s="28" t="s">
        <v>1153</v>
      </c>
      <c r="F188" s="322"/>
      <c r="G188" s="322"/>
      <c r="H188" s="319"/>
      <c r="I188" s="52"/>
      <c r="J188" s="52"/>
      <c r="K188" s="52"/>
      <c r="L188" s="52"/>
      <c r="M188" s="25"/>
    </row>
    <row r="189" spans="1:13" ht="17.25" x14ac:dyDescent="0.2">
      <c r="A189" s="58" t="s">
        <v>1119</v>
      </c>
      <c r="B189" s="20">
        <v>44793</v>
      </c>
      <c r="C189" s="21">
        <v>44793</v>
      </c>
      <c r="D189" s="46"/>
      <c r="E189" s="28" t="s">
        <v>1156</v>
      </c>
      <c r="F189" s="322"/>
      <c r="G189" s="322"/>
      <c r="H189" s="319"/>
      <c r="I189" s="52"/>
      <c r="J189" s="52"/>
      <c r="K189" s="52"/>
      <c r="L189" s="52"/>
      <c r="M189" s="25"/>
    </row>
    <row r="190" spans="1:13" ht="17.25" x14ac:dyDescent="0.2">
      <c r="A190" s="58" t="s">
        <v>1119</v>
      </c>
      <c r="B190" s="20">
        <v>44794</v>
      </c>
      <c r="C190" s="21">
        <v>44794</v>
      </c>
      <c r="D190" s="46"/>
      <c r="E190" s="28" t="s">
        <v>823</v>
      </c>
      <c r="F190" s="322"/>
      <c r="G190" s="322"/>
      <c r="H190" s="319"/>
      <c r="I190" s="52"/>
      <c r="J190" s="52"/>
      <c r="K190" s="52"/>
      <c r="L190" s="52"/>
      <c r="M190" s="25"/>
    </row>
    <row r="191" spans="1:13" ht="17.25" x14ac:dyDescent="0.2">
      <c r="A191" s="58" t="s">
        <v>1119</v>
      </c>
      <c r="B191" s="20">
        <v>44795</v>
      </c>
      <c r="C191" s="21">
        <v>44795</v>
      </c>
      <c r="D191" s="46"/>
      <c r="E191" s="28" t="s">
        <v>1173</v>
      </c>
      <c r="F191" s="322"/>
      <c r="G191" s="322"/>
      <c r="H191" s="319"/>
      <c r="I191" s="52"/>
      <c r="J191" s="52"/>
      <c r="K191" s="52"/>
      <c r="L191" s="52"/>
      <c r="M191" s="25"/>
    </row>
    <row r="192" spans="1:13" ht="17.25" x14ac:dyDescent="0.2">
      <c r="A192" s="58" t="s">
        <v>1119</v>
      </c>
      <c r="B192" s="20">
        <v>44796</v>
      </c>
      <c r="C192" s="21">
        <v>44796</v>
      </c>
      <c r="D192" s="46"/>
      <c r="E192" s="28" t="s">
        <v>1185</v>
      </c>
      <c r="F192" s="322"/>
      <c r="G192" s="322"/>
      <c r="H192" s="319"/>
      <c r="I192" s="52"/>
      <c r="J192" s="52"/>
      <c r="K192" s="52"/>
      <c r="L192" s="52"/>
      <c r="M192" s="25"/>
    </row>
    <row r="193" spans="1:13" ht="17.25" x14ac:dyDescent="0.2">
      <c r="A193" s="58" t="s">
        <v>1119</v>
      </c>
      <c r="B193" s="20">
        <v>44797</v>
      </c>
      <c r="C193" s="21">
        <v>44797</v>
      </c>
      <c r="D193" s="46"/>
      <c r="E193" s="28" t="s">
        <v>1186</v>
      </c>
      <c r="F193" s="322"/>
      <c r="G193" s="322"/>
      <c r="H193" s="319"/>
      <c r="I193" s="52"/>
      <c r="J193" s="52"/>
      <c r="K193" s="52"/>
      <c r="L193" s="52"/>
      <c r="M193" s="25"/>
    </row>
    <row r="194" spans="1:13" ht="17.25" x14ac:dyDescent="0.2">
      <c r="A194" s="58" t="s">
        <v>1119</v>
      </c>
      <c r="B194" s="20">
        <v>44798</v>
      </c>
      <c r="C194" s="21">
        <v>44798</v>
      </c>
      <c r="D194" s="46"/>
      <c r="E194" s="28" t="s">
        <v>709</v>
      </c>
      <c r="F194" s="322"/>
      <c r="G194" s="322"/>
      <c r="H194" s="319"/>
      <c r="I194" s="52"/>
      <c r="J194" s="52"/>
      <c r="K194" s="52"/>
      <c r="L194" s="52"/>
      <c r="M194" s="25"/>
    </row>
    <row r="195" spans="1:13" ht="17.25" x14ac:dyDescent="0.2">
      <c r="A195" s="58" t="s">
        <v>1119</v>
      </c>
      <c r="B195" s="20">
        <v>44799</v>
      </c>
      <c r="C195" s="21">
        <v>44799</v>
      </c>
      <c r="D195" s="46"/>
      <c r="E195" s="28" t="s">
        <v>1200</v>
      </c>
      <c r="F195" s="323"/>
      <c r="G195" s="323"/>
      <c r="H195" s="320"/>
      <c r="I195" s="52"/>
      <c r="J195" s="52"/>
      <c r="K195" s="52"/>
      <c r="L195" s="52"/>
      <c r="M195" s="25"/>
    </row>
    <row r="196" spans="1:13" ht="18.75" x14ac:dyDescent="0.2">
      <c r="A196" s="16" t="s">
        <v>1209</v>
      </c>
      <c r="B196" s="17">
        <v>44799</v>
      </c>
      <c r="C196" s="18">
        <v>44799</v>
      </c>
      <c r="D196" s="33"/>
      <c r="E196" s="34" t="s">
        <v>1210</v>
      </c>
      <c r="F196" s="80"/>
      <c r="G196" s="78"/>
      <c r="H196" s="78"/>
      <c r="I196" s="36"/>
      <c r="J196" s="36"/>
      <c r="K196" s="36"/>
      <c r="L196" s="36"/>
      <c r="M196" s="37"/>
    </row>
    <row r="197" spans="1:13" ht="17.25" x14ac:dyDescent="0.2">
      <c r="A197" s="58" t="s">
        <v>1209</v>
      </c>
      <c r="B197" s="20">
        <v>44799</v>
      </c>
      <c r="C197" s="21">
        <v>44799</v>
      </c>
      <c r="D197" s="46"/>
      <c r="E197" s="28" t="s">
        <v>1200</v>
      </c>
      <c r="F197" s="321">
        <v>44596</v>
      </c>
      <c r="G197" s="321">
        <v>44601</v>
      </c>
      <c r="H197" s="318">
        <v>44603</v>
      </c>
      <c r="I197" s="52"/>
      <c r="J197" s="52"/>
      <c r="K197" s="52"/>
      <c r="L197" s="52"/>
      <c r="M197" s="25"/>
    </row>
    <row r="198" spans="1:13" ht="17.25" x14ac:dyDescent="0.2">
      <c r="A198" s="58" t="s">
        <v>1209</v>
      </c>
      <c r="B198" s="20">
        <v>44800</v>
      </c>
      <c r="C198" s="21">
        <v>44800</v>
      </c>
      <c r="D198" s="46"/>
      <c r="E198" s="28" t="s">
        <v>1394</v>
      </c>
      <c r="F198" s="322"/>
      <c r="G198" s="322"/>
      <c r="H198" s="319"/>
      <c r="I198" s="52"/>
      <c r="J198" s="52"/>
      <c r="K198" s="52"/>
      <c r="L198" s="52"/>
      <c r="M198" s="25"/>
    </row>
    <row r="199" spans="1:13" ht="17.25" x14ac:dyDescent="0.2">
      <c r="A199" s="58" t="s">
        <v>1209</v>
      </c>
      <c r="B199" s="20">
        <v>44800</v>
      </c>
      <c r="C199" s="21">
        <v>44800</v>
      </c>
      <c r="D199" s="46"/>
      <c r="E199" s="28" t="s">
        <v>1392</v>
      </c>
      <c r="F199" s="322"/>
      <c r="G199" s="322"/>
      <c r="H199" s="319"/>
      <c r="I199" s="52"/>
      <c r="J199" s="52"/>
      <c r="K199" s="52"/>
      <c r="L199" s="52"/>
      <c r="M199" s="25"/>
    </row>
    <row r="200" spans="1:13" ht="17.25" x14ac:dyDescent="0.2">
      <c r="A200" s="58" t="s">
        <v>1209</v>
      </c>
      <c r="B200" s="20">
        <v>44800</v>
      </c>
      <c r="C200" s="21">
        <v>44800</v>
      </c>
      <c r="D200" s="46"/>
      <c r="E200" s="28" t="s">
        <v>1918</v>
      </c>
      <c r="F200" s="322"/>
      <c r="G200" s="322"/>
      <c r="H200" s="319"/>
      <c r="I200" s="52"/>
      <c r="J200" s="52"/>
      <c r="K200" s="52"/>
      <c r="L200" s="52"/>
      <c r="M200" s="25"/>
    </row>
    <row r="201" spans="1:13" ht="17.25" x14ac:dyDescent="0.2">
      <c r="A201" s="58" t="s">
        <v>1209</v>
      </c>
      <c r="B201" s="20">
        <v>44801</v>
      </c>
      <c r="C201" s="21">
        <v>44801</v>
      </c>
      <c r="D201" s="46"/>
      <c r="E201" s="28" t="s">
        <v>1372</v>
      </c>
      <c r="F201" s="322"/>
      <c r="G201" s="322"/>
      <c r="H201" s="319"/>
      <c r="I201" s="52"/>
      <c r="J201" s="52"/>
      <c r="K201" s="52"/>
      <c r="L201" s="52"/>
      <c r="M201" s="25"/>
    </row>
    <row r="202" spans="1:13" ht="17.25" x14ac:dyDescent="0.2">
      <c r="A202" s="58" t="s">
        <v>1209</v>
      </c>
      <c r="B202" s="20">
        <v>44802</v>
      </c>
      <c r="C202" s="21">
        <v>44802</v>
      </c>
      <c r="D202" s="46"/>
      <c r="E202" s="28" t="s">
        <v>1225</v>
      </c>
      <c r="F202" s="322"/>
      <c r="G202" s="322"/>
      <c r="H202" s="319"/>
      <c r="I202" s="52"/>
      <c r="J202" s="52"/>
      <c r="K202" s="52"/>
      <c r="L202" s="52"/>
      <c r="M202" s="25"/>
    </row>
    <row r="203" spans="1:13" ht="17.25" x14ac:dyDescent="0.2">
      <c r="A203" s="58" t="s">
        <v>1209</v>
      </c>
      <c r="B203" s="20">
        <v>44803</v>
      </c>
      <c r="C203" s="21">
        <v>44803</v>
      </c>
      <c r="D203" s="46"/>
      <c r="E203" s="28" t="s">
        <v>1248</v>
      </c>
      <c r="F203" s="322"/>
      <c r="G203" s="322"/>
      <c r="H203" s="319"/>
      <c r="I203" s="52"/>
      <c r="J203" s="52"/>
      <c r="K203" s="52"/>
      <c r="L203" s="52"/>
      <c r="M203" s="25"/>
    </row>
    <row r="204" spans="1:13" ht="17.25" x14ac:dyDescent="0.2">
      <c r="A204" s="58" t="s">
        <v>1209</v>
      </c>
      <c r="B204" s="20">
        <v>44804</v>
      </c>
      <c r="C204" s="21">
        <v>44804</v>
      </c>
      <c r="D204" s="46"/>
      <c r="E204" s="28" t="s">
        <v>1919</v>
      </c>
      <c r="F204" s="322"/>
      <c r="G204" s="322"/>
      <c r="H204" s="319"/>
      <c r="I204" s="52"/>
      <c r="J204" s="52"/>
      <c r="K204" s="52"/>
      <c r="L204" s="52"/>
      <c r="M204" s="25"/>
    </row>
    <row r="205" spans="1:13" ht="17.25" x14ac:dyDescent="0.2">
      <c r="A205" s="58" t="s">
        <v>1209</v>
      </c>
      <c r="B205" s="20">
        <v>44805</v>
      </c>
      <c r="C205" s="21">
        <v>44805</v>
      </c>
      <c r="D205" s="46"/>
      <c r="E205" s="28" t="s">
        <v>1919</v>
      </c>
      <c r="F205" s="322"/>
      <c r="G205" s="322"/>
      <c r="H205" s="319"/>
      <c r="I205" s="52"/>
      <c r="J205" s="52"/>
      <c r="K205" s="52"/>
      <c r="L205" s="52"/>
      <c r="M205" s="25"/>
    </row>
    <row r="206" spans="1:13" ht="17.25" x14ac:dyDescent="0.2">
      <c r="A206" s="58" t="s">
        <v>1209</v>
      </c>
      <c r="B206" s="20">
        <v>44806</v>
      </c>
      <c r="C206" s="21">
        <v>44806</v>
      </c>
      <c r="D206" s="46"/>
      <c r="E206" s="28" t="s">
        <v>1280</v>
      </c>
      <c r="F206" s="322"/>
      <c r="G206" s="322"/>
      <c r="H206" s="319"/>
      <c r="I206" s="52"/>
      <c r="J206" s="52"/>
      <c r="K206" s="52"/>
      <c r="L206" s="52"/>
      <c r="M206" s="25"/>
    </row>
    <row r="207" spans="1:13" ht="17.25" x14ac:dyDescent="0.2">
      <c r="A207" s="58" t="s">
        <v>1209</v>
      </c>
      <c r="B207" s="20">
        <v>44807</v>
      </c>
      <c r="C207" s="21">
        <v>44807</v>
      </c>
      <c r="D207" s="46"/>
      <c r="E207" s="28" t="s">
        <v>1312</v>
      </c>
      <c r="F207" s="322"/>
      <c r="G207" s="322"/>
      <c r="H207" s="319"/>
      <c r="I207" s="52"/>
      <c r="J207" s="52"/>
      <c r="K207" s="52"/>
      <c r="L207" s="52"/>
      <c r="M207" s="25"/>
    </row>
    <row r="208" spans="1:13" ht="17.25" x14ac:dyDescent="0.2">
      <c r="A208" s="58" t="s">
        <v>1209</v>
      </c>
      <c r="B208" s="20">
        <v>44808</v>
      </c>
      <c r="C208" s="21">
        <v>44808</v>
      </c>
      <c r="D208" s="46"/>
      <c r="E208" s="28" t="s">
        <v>1372</v>
      </c>
      <c r="F208" s="322"/>
      <c r="G208" s="322"/>
      <c r="H208" s="319"/>
      <c r="I208" s="52"/>
      <c r="J208" s="52"/>
      <c r="K208" s="52"/>
      <c r="L208" s="52"/>
      <c r="M208" s="25"/>
    </row>
    <row r="209" spans="1:13" ht="17.25" x14ac:dyDescent="0.2">
      <c r="A209" s="58" t="s">
        <v>1209</v>
      </c>
      <c r="B209" s="20">
        <v>44809</v>
      </c>
      <c r="C209" s="21">
        <v>44809</v>
      </c>
      <c r="D209" s="46"/>
      <c r="E209" s="28" t="s">
        <v>1336</v>
      </c>
      <c r="F209" s="322"/>
      <c r="G209" s="322"/>
      <c r="H209" s="319"/>
      <c r="I209" s="52"/>
      <c r="J209" s="52"/>
      <c r="K209" s="52"/>
      <c r="L209" s="52"/>
      <c r="M209" s="25"/>
    </row>
    <row r="210" spans="1:13" ht="17.25" x14ac:dyDescent="0.2">
      <c r="A210" s="58" t="s">
        <v>1209</v>
      </c>
      <c r="B210" s="20">
        <v>44810</v>
      </c>
      <c r="C210" s="21">
        <v>44810</v>
      </c>
      <c r="D210" s="46"/>
      <c r="E210" s="28" t="s">
        <v>1372</v>
      </c>
      <c r="F210" s="322"/>
      <c r="G210" s="322"/>
      <c r="H210" s="319"/>
      <c r="I210" s="52"/>
      <c r="J210" s="52"/>
      <c r="K210" s="52"/>
      <c r="L210" s="52"/>
      <c r="M210" s="25"/>
    </row>
    <row r="211" spans="1:13" ht="17.25" x14ac:dyDescent="0.2">
      <c r="A211" s="58" t="s">
        <v>1209</v>
      </c>
      <c r="B211" s="20">
        <v>44811</v>
      </c>
      <c r="C211" s="21">
        <v>44811</v>
      </c>
      <c r="D211" s="46"/>
      <c r="E211" s="28" t="s">
        <v>1358</v>
      </c>
      <c r="F211" s="323"/>
      <c r="G211" s="323"/>
      <c r="H211" s="320"/>
      <c r="I211" s="52"/>
      <c r="J211" s="52"/>
      <c r="K211" s="52"/>
      <c r="L211" s="52"/>
      <c r="M211" s="25"/>
    </row>
    <row r="212" spans="1:13" ht="18.75" x14ac:dyDescent="0.2">
      <c r="A212" s="16" t="s">
        <v>1356</v>
      </c>
      <c r="B212" s="17">
        <v>44811</v>
      </c>
      <c r="C212" s="18">
        <v>44811</v>
      </c>
      <c r="D212" s="33"/>
      <c r="E212" s="34" t="s">
        <v>1357</v>
      </c>
      <c r="F212" s="80"/>
      <c r="G212" s="78"/>
      <c r="H212" s="78"/>
      <c r="I212" s="36"/>
      <c r="J212" s="36"/>
      <c r="K212" s="36"/>
      <c r="L212" s="36"/>
      <c r="M212" s="37"/>
    </row>
    <row r="213" spans="1:13" ht="17.25" x14ac:dyDescent="0.2">
      <c r="A213" s="58" t="s">
        <v>1356</v>
      </c>
      <c r="B213" s="20">
        <v>44811</v>
      </c>
      <c r="C213" s="21">
        <v>44811</v>
      </c>
      <c r="D213" s="46"/>
      <c r="E213" s="28" t="s">
        <v>1358</v>
      </c>
      <c r="F213" s="321">
        <v>44608</v>
      </c>
      <c r="G213" s="321">
        <v>44613</v>
      </c>
      <c r="H213" s="318">
        <v>44616</v>
      </c>
      <c r="I213" s="52"/>
      <c r="J213" s="52"/>
      <c r="K213" s="52"/>
      <c r="L213" s="52"/>
      <c r="M213" s="25"/>
    </row>
    <row r="214" spans="1:13" ht="17.25" x14ac:dyDescent="0.2">
      <c r="A214" s="58" t="s">
        <v>1356</v>
      </c>
      <c r="B214" s="20">
        <v>44812</v>
      </c>
      <c r="C214" s="21">
        <v>44812</v>
      </c>
      <c r="D214" s="46"/>
      <c r="E214" s="28" t="s">
        <v>1372</v>
      </c>
      <c r="F214" s="322"/>
      <c r="G214" s="322"/>
      <c r="H214" s="319"/>
      <c r="I214" s="52"/>
      <c r="J214" s="52"/>
      <c r="K214" s="52"/>
      <c r="L214" s="52"/>
      <c r="M214" s="25"/>
    </row>
    <row r="215" spans="1:13" ht="17.25" x14ac:dyDescent="0.2">
      <c r="A215" s="58" t="s">
        <v>1356</v>
      </c>
      <c r="B215" s="20">
        <v>44813</v>
      </c>
      <c r="C215" s="21">
        <v>44813</v>
      </c>
      <c r="D215" s="46"/>
      <c r="E215" s="28" t="s">
        <v>1225</v>
      </c>
      <c r="F215" s="322"/>
      <c r="G215" s="322"/>
      <c r="H215" s="319"/>
      <c r="I215" s="52"/>
      <c r="J215" s="52"/>
      <c r="K215" s="52"/>
      <c r="L215" s="52"/>
      <c r="M215" s="25"/>
    </row>
    <row r="216" spans="1:13" ht="17.25" x14ac:dyDescent="0.2">
      <c r="A216" s="58" t="s">
        <v>1356</v>
      </c>
      <c r="B216" s="20">
        <v>44814</v>
      </c>
      <c r="C216" s="21">
        <v>44814</v>
      </c>
      <c r="D216" s="46"/>
      <c r="E216" s="28" t="s">
        <v>1248</v>
      </c>
      <c r="F216" s="322"/>
      <c r="G216" s="322"/>
      <c r="H216" s="319"/>
      <c r="I216" s="52"/>
      <c r="J216" s="52"/>
      <c r="K216" s="52"/>
      <c r="L216" s="52"/>
      <c r="M216" s="25"/>
    </row>
    <row r="217" spans="1:13" ht="17.25" x14ac:dyDescent="0.2">
      <c r="A217" s="58" t="s">
        <v>1356</v>
      </c>
      <c r="B217" s="20">
        <v>44815</v>
      </c>
      <c r="C217" s="21">
        <v>44815</v>
      </c>
      <c r="D217" s="46"/>
      <c r="E217" s="28" t="s">
        <v>1919</v>
      </c>
      <c r="F217" s="322"/>
      <c r="G217" s="322"/>
      <c r="H217" s="319"/>
      <c r="I217" s="52"/>
      <c r="J217" s="52"/>
      <c r="K217" s="52"/>
      <c r="L217" s="52"/>
      <c r="M217" s="25"/>
    </row>
    <row r="218" spans="1:13" ht="17.25" x14ac:dyDescent="0.2">
      <c r="A218" s="58" t="s">
        <v>1356</v>
      </c>
      <c r="B218" s="20">
        <v>44816</v>
      </c>
      <c r="C218" s="21">
        <v>44816</v>
      </c>
      <c r="D218" s="46"/>
      <c r="E218" s="28" t="s">
        <v>1919</v>
      </c>
      <c r="F218" s="322"/>
      <c r="G218" s="322"/>
      <c r="H218" s="319"/>
      <c r="I218" s="52"/>
      <c r="J218" s="52"/>
      <c r="K218" s="52"/>
      <c r="L218" s="52"/>
      <c r="M218" s="25"/>
    </row>
    <row r="219" spans="1:13" ht="17.25" x14ac:dyDescent="0.2">
      <c r="A219" s="58" t="s">
        <v>1356</v>
      </c>
      <c r="B219" s="20">
        <v>44817</v>
      </c>
      <c r="C219" s="21">
        <v>44817</v>
      </c>
      <c r="D219" s="46"/>
      <c r="E219" s="28" t="s">
        <v>1919</v>
      </c>
      <c r="F219" s="322"/>
      <c r="G219" s="322"/>
      <c r="H219" s="319"/>
      <c r="I219" s="52"/>
      <c r="J219" s="52"/>
      <c r="K219" s="52"/>
      <c r="L219" s="52"/>
      <c r="M219" s="25"/>
    </row>
    <row r="220" spans="1:13" ht="17.25" x14ac:dyDescent="0.2">
      <c r="A220" s="58" t="s">
        <v>1356</v>
      </c>
      <c r="B220" s="20">
        <v>44818</v>
      </c>
      <c r="C220" s="21">
        <v>44818</v>
      </c>
      <c r="D220" s="46"/>
      <c r="E220" s="28" t="s">
        <v>1280</v>
      </c>
      <c r="F220" s="322"/>
      <c r="G220" s="322"/>
      <c r="H220" s="319"/>
      <c r="I220" s="52"/>
      <c r="J220" s="52"/>
      <c r="K220" s="52"/>
      <c r="L220" s="52"/>
      <c r="M220" s="25"/>
    </row>
    <row r="221" spans="1:13" ht="17.25" x14ac:dyDescent="0.2">
      <c r="A221" s="58" t="s">
        <v>1356</v>
      </c>
      <c r="B221" s="20">
        <v>44819</v>
      </c>
      <c r="C221" s="21">
        <v>44819</v>
      </c>
      <c r="D221" s="46"/>
      <c r="E221" s="28" t="s">
        <v>1312</v>
      </c>
      <c r="F221" s="322"/>
      <c r="G221" s="322"/>
      <c r="H221" s="319"/>
      <c r="I221" s="52"/>
      <c r="J221" s="52"/>
      <c r="K221" s="52"/>
      <c r="L221" s="52"/>
      <c r="M221" s="25"/>
    </row>
    <row r="222" spans="1:13" ht="17.25" x14ac:dyDescent="0.2">
      <c r="A222" s="58" t="s">
        <v>1356</v>
      </c>
      <c r="B222" s="20">
        <v>44820</v>
      </c>
      <c r="C222" s="21">
        <v>44820</v>
      </c>
      <c r="D222" s="46"/>
      <c r="E222" s="28" t="s">
        <v>1372</v>
      </c>
      <c r="F222" s="322"/>
      <c r="G222" s="322"/>
      <c r="H222" s="319"/>
      <c r="I222" s="52"/>
      <c r="J222" s="52"/>
      <c r="K222" s="52"/>
      <c r="L222" s="52"/>
      <c r="M222" s="25"/>
    </row>
    <row r="223" spans="1:13" ht="17.25" x14ac:dyDescent="0.2">
      <c r="A223" s="58" t="s">
        <v>1356</v>
      </c>
      <c r="B223" s="20">
        <v>44821</v>
      </c>
      <c r="C223" s="21">
        <v>44821</v>
      </c>
      <c r="D223" s="46"/>
      <c r="E223" s="28" t="s">
        <v>1336</v>
      </c>
      <c r="F223" s="322"/>
      <c r="G223" s="322"/>
      <c r="H223" s="319"/>
      <c r="I223" s="52"/>
      <c r="J223" s="52"/>
      <c r="K223" s="52"/>
      <c r="L223" s="52"/>
      <c r="M223" s="25"/>
    </row>
    <row r="224" spans="1:13" ht="17.25" x14ac:dyDescent="0.2">
      <c r="A224" s="58" t="s">
        <v>1356</v>
      </c>
      <c r="B224" s="20">
        <v>44822</v>
      </c>
      <c r="C224" s="21">
        <v>44822</v>
      </c>
      <c r="D224" s="46"/>
      <c r="E224" s="28" t="s">
        <v>1372</v>
      </c>
      <c r="F224" s="322"/>
      <c r="G224" s="322"/>
      <c r="H224" s="319"/>
      <c r="I224" s="52"/>
      <c r="J224" s="52"/>
      <c r="K224" s="52"/>
      <c r="L224" s="52"/>
      <c r="M224" s="25"/>
    </row>
    <row r="225" spans="1:13" ht="17.25" x14ac:dyDescent="0.2">
      <c r="A225" s="58" t="s">
        <v>1356</v>
      </c>
      <c r="B225" s="20">
        <v>44823</v>
      </c>
      <c r="C225" s="21">
        <v>44823</v>
      </c>
      <c r="D225" s="46"/>
      <c r="E225" s="28" t="s">
        <v>1358</v>
      </c>
      <c r="F225" s="323"/>
      <c r="G225" s="323"/>
      <c r="H225" s="320"/>
      <c r="I225" s="52"/>
      <c r="J225" s="52"/>
      <c r="K225" s="52"/>
      <c r="L225" s="52"/>
      <c r="M225" s="25"/>
    </row>
    <row r="226" spans="1:13" ht="18.75" x14ac:dyDescent="0.2">
      <c r="A226" s="16" t="s">
        <v>1387</v>
      </c>
      <c r="B226" s="17">
        <v>44823</v>
      </c>
      <c r="C226" s="18">
        <v>44823</v>
      </c>
      <c r="D226" s="33"/>
      <c r="E226" s="34" t="s">
        <v>1388</v>
      </c>
      <c r="F226" s="80"/>
      <c r="G226" s="78"/>
      <c r="H226" s="78"/>
      <c r="I226" s="36"/>
      <c r="J226" s="36"/>
      <c r="K226" s="36"/>
      <c r="L226" s="36"/>
      <c r="M226" s="37"/>
    </row>
    <row r="227" spans="1:13" ht="17.25" x14ac:dyDescent="0.2">
      <c r="A227" s="58" t="s">
        <v>1387</v>
      </c>
      <c r="B227" s="20">
        <v>44823</v>
      </c>
      <c r="C227" s="21">
        <v>44823</v>
      </c>
      <c r="D227" s="46"/>
      <c r="E227" s="28" t="s">
        <v>1358</v>
      </c>
      <c r="F227" s="321">
        <v>44615</v>
      </c>
      <c r="G227" s="321">
        <v>44620</v>
      </c>
      <c r="H227" s="318">
        <v>44624</v>
      </c>
      <c r="I227" s="52"/>
      <c r="J227" s="52"/>
      <c r="K227" s="52"/>
      <c r="L227" s="52"/>
      <c r="M227" s="25"/>
    </row>
    <row r="228" spans="1:13" ht="17.25" x14ac:dyDescent="0.2">
      <c r="A228" s="58" t="s">
        <v>1387</v>
      </c>
      <c r="B228" s="20">
        <v>44824</v>
      </c>
      <c r="C228" s="21">
        <v>44824</v>
      </c>
      <c r="D228" s="46"/>
      <c r="E228" s="28" t="s">
        <v>1389</v>
      </c>
      <c r="F228" s="322"/>
      <c r="G228" s="322"/>
      <c r="H228" s="319"/>
      <c r="I228" s="52"/>
      <c r="J228" s="52"/>
      <c r="K228" s="52"/>
      <c r="L228" s="52"/>
      <c r="M228" s="25"/>
    </row>
    <row r="229" spans="1:13" ht="17.25" x14ac:dyDescent="0.2">
      <c r="A229" s="58" t="s">
        <v>1391</v>
      </c>
      <c r="B229" s="20">
        <v>44824</v>
      </c>
      <c r="C229" s="21">
        <v>44824</v>
      </c>
      <c r="D229" s="46"/>
      <c r="E229" s="28" t="s">
        <v>1392</v>
      </c>
      <c r="F229" s="322"/>
      <c r="G229" s="322"/>
      <c r="H229" s="319"/>
      <c r="I229" s="52"/>
      <c r="J229" s="52"/>
      <c r="K229" s="52"/>
      <c r="L229" s="52"/>
      <c r="M229" s="25"/>
    </row>
    <row r="230" spans="1:13" ht="17.25" x14ac:dyDescent="0.2">
      <c r="A230" s="58" t="s">
        <v>1393</v>
      </c>
      <c r="B230" s="20">
        <v>44824</v>
      </c>
      <c r="C230" s="21">
        <v>44824</v>
      </c>
      <c r="D230" s="46"/>
      <c r="E230" s="28" t="s">
        <v>1394</v>
      </c>
      <c r="F230" s="322"/>
      <c r="G230" s="322"/>
      <c r="H230" s="319"/>
      <c r="I230" s="52"/>
      <c r="J230" s="52"/>
      <c r="K230" s="52"/>
      <c r="L230" s="52"/>
      <c r="M230" s="25"/>
    </row>
    <row r="231" spans="1:13" ht="17.25" x14ac:dyDescent="0.2">
      <c r="A231" s="58" t="s">
        <v>1387</v>
      </c>
      <c r="B231" s="20">
        <v>44825</v>
      </c>
      <c r="C231" s="21">
        <v>44825</v>
      </c>
      <c r="D231" s="46"/>
      <c r="E231" s="28" t="s">
        <v>1395</v>
      </c>
      <c r="F231" s="322"/>
      <c r="G231" s="322"/>
      <c r="H231" s="319"/>
      <c r="I231" s="52"/>
      <c r="J231" s="52"/>
      <c r="K231" s="52"/>
      <c r="L231" s="52"/>
      <c r="M231" s="25"/>
    </row>
    <row r="232" spans="1:13" ht="17.25" x14ac:dyDescent="0.2">
      <c r="A232" s="58" t="s">
        <v>1387</v>
      </c>
      <c r="B232" s="20">
        <v>44826</v>
      </c>
      <c r="C232" s="21">
        <v>44826</v>
      </c>
      <c r="D232" s="46"/>
      <c r="E232" s="28" t="s">
        <v>1395</v>
      </c>
      <c r="F232" s="322"/>
      <c r="G232" s="322"/>
      <c r="H232" s="319"/>
      <c r="I232" s="52"/>
      <c r="J232" s="52"/>
      <c r="K232" s="52"/>
      <c r="L232" s="52"/>
      <c r="M232" s="25"/>
    </row>
    <row r="233" spans="1:13" ht="17.25" x14ac:dyDescent="0.2">
      <c r="A233" s="58" t="s">
        <v>1387</v>
      </c>
      <c r="B233" s="20">
        <v>44827</v>
      </c>
      <c r="C233" s="21">
        <v>44827</v>
      </c>
      <c r="D233" s="46"/>
      <c r="E233" s="28" t="s">
        <v>1418</v>
      </c>
      <c r="F233" s="322"/>
      <c r="G233" s="322"/>
      <c r="H233" s="319"/>
      <c r="I233" s="52"/>
      <c r="J233" s="52"/>
      <c r="K233" s="52"/>
      <c r="L233" s="52"/>
      <c r="M233" s="25"/>
    </row>
    <row r="234" spans="1:13" ht="17.25" x14ac:dyDescent="0.2">
      <c r="A234" s="58" t="s">
        <v>1387</v>
      </c>
      <c r="B234" s="20">
        <v>44828</v>
      </c>
      <c r="C234" s="21">
        <v>44828</v>
      </c>
      <c r="D234" s="46"/>
      <c r="E234" s="28" t="s">
        <v>1418</v>
      </c>
      <c r="F234" s="322"/>
      <c r="G234" s="322"/>
      <c r="H234" s="319"/>
      <c r="I234" s="52"/>
      <c r="J234" s="52"/>
      <c r="K234" s="52"/>
      <c r="L234" s="52"/>
      <c r="M234" s="25"/>
    </row>
    <row r="235" spans="1:13" ht="17.25" x14ac:dyDescent="0.2">
      <c r="A235" s="58" t="s">
        <v>1387</v>
      </c>
      <c r="B235" s="20">
        <v>44829</v>
      </c>
      <c r="C235" s="21">
        <v>44829</v>
      </c>
      <c r="D235" s="46"/>
      <c r="E235" s="28" t="s">
        <v>1419</v>
      </c>
      <c r="F235" s="322"/>
      <c r="G235" s="322"/>
      <c r="H235" s="319"/>
      <c r="I235" s="52"/>
      <c r="J235" s="52"/>
      <c r="K235" s="52"/>
      <c r="L235" s="52"/>
      <c r="M235" s="25"/>
    </row>
    <row r="236" spans="1:13" ht="17.25" x14ac:dyDescent="0.2">
      <c r="A236" s="58" t="s">
        <v>1387</v>
      </c>
      <c r="B236" s="20">
        <v>44830</v>
      </c>
      <c r="C236" s="21">
        <v>44830</v>
      </c>
      <c r="D236" s="46"/>
      <c r="E236" s="28" t="s">
        <v>626</v>
      </c>
      <c r="F236" s="322"/>
      <c r="G236" s="322"/>
      <c r="H236" s="319"/>
      <c r="I236" s="52"/>
      <c r="J236" s="52"/>
      <c r="K236" s="52"/>
      <c r="L236" s="52"/>
      <c r="M236" s="25"/>
    </row>
    <row r="237" spans="1:13" ht="17.25" x14ac:dyDescent="0.2">
      <c r="A237" s="58" t="s">
        <v>1387</v>
      </c>
      <c r="B237" s="20">
        <v>44831</v>
      </c>
      <c r="C237" s="21">
        <v>44831</v>
      </c>
      <c r="D237" s="46"/>
      <c r="E237" s="28" t="s">
        <v>1434</v>
      </c>
      <c r="F237" s="322"/>
      <c r="G237" s="322"/>
      <c r="H237" s="319"/>
      <c r="I237" s="52"/>
      <c r="J237" s="52"/>
      <c r="K237" s="52"/>
      <c r="L237" s="52"/>
      <c r="M237" s="25"/>
    </row>
    <row r="238" spans="1:13" ht="17.25" x14ac:dyDescent="0.2">
      <c r="A238" s="58" t="s">
        <v>1387</v>
      </c>
      <c r="B238" s="20">
        <v>44832</v>
      </c>
      <c r="C238" s="21">
        <v>44832</v>
      </c>
      <c r="D238" s="46"/>
      <c r="E238" s="28" t="s">
        <v>1435</v>
      </c>
      <c r="F238" s="322"/>
      <c r="G238" s="322"/>
      <c r="H238" s="319"/>
      <c r="I238" s="52"/>
      <c r="J238" s="52"/>
      <c r="K238" s="52"/>
      <c r="L238" s="52"/>
      <c r="M238" s="25"/>
    </row>
    <row r="239" spans="1:13" ht="17.25" x14ac:dyDescent="0.2">
      <c r="A239" s="58" t="s">
        <v>1387</v>
      </c>
      <c r="B239" s="20">
        <v>44833</v>
      </c>
      <c r="C239" s="21">
        <v>44833</v>
      </c>
      <c r="D239" s="46"/>
      <c r="E239" s="28" t="s">
        <v>1435</v>
      </c>
      <c r="F239" s="322"/>
      <c r="G239" s="322"/>
      <c r="H239" s="319"/>
      <c r="I239" s="52"/>
      <c r="J239" s="52"/>
      <c r="K239" s="52"/>
      <c r="L239" s="52"/>
      <c r="M239" s="25"/>
    </row>
    <row r="240" spans="1:13" ht="17.25" x14ac:dyDescent="0.2">
      <c r="A240" s="58" t="s">
        <v>1387</v>
      </c>
      <c r="B240" s="20">
        <v>44834</v>
      </c>
      <c r="C240" s="21">
        <v>44834</v>
      </c>
      <c r="D240" s="46"/>
      <c r="E240" s="28" t="s">
        <v>1451</v>
      </c>
      <c r="F240" s="322"/>
      <c r="G240" s="322"/>
      <c r="H240" s="319"/>
      <c r="I240" s="52"/>
      <c r="J240" s="52"/>
      <c r="K240" s="52"/>
      <c r="L240" s="52"/>
      <c r="M240" s="25"/>
    </row>
    <row r="241" spans="1:13" ht="17.25" x14ac:dyDescent="0.2">
      <c r="A241" s="58" t="s">
        <v>1387</v>
      </c>
      <c r="B241" s="20">
        <v>44835</v>
      </c>
      <c r="C241" s="21">
        <v>44835</v>
      </c>
      <c r="D241" s="46"/>
      <c r="E241" s="28" t="s">
        <v>597</v>
      </c>
      <c r="F241" s="322"/>
      <c r="G241" s="322"/>
      <c r="H241" s="319"/>
      <c r="I241" s="52"/>
      <c r="J241" s="52"/>
      <c r="K241" s="52"/>
      <c r="L241" s="52"/>
      <c r="M241" s="25"/>
    </row>
    <row r="242" spans="1:13" ht="17.25" x14ac:dyDescent="0.2">
      <c r="A242" s="58" t="s">
        <v>1387</v>
      </c>
      <c r="B242" s="20">
        <v>44836</v>
      </c>
      <c r="C242" s="21">
        <v>44836</v>
      </c>
      <c r="D242" s="46"/>
      <c r="E242" s="28" t="s">
        <v>1455</v>
      </c>
      <c r="F242" s="322"/>
      <c r="G242" s="322"/>
      <c r="H242" s="319"/>
      <c r="I242" s="52"/>
      <c r="J242" s="52"/>
      <c r="K242" s="52"/>
      <c r="L242" s="52"/>
      <c r="M242" s="25"/>
    </row>
    <row r="243" spans="1:13" ht="17.25" x14ac:dyDescent="0.2">
      <c r="A243" s="58" t="s">
        <v>1301</v>
      </c>
      <c r="B243" s="20">
        <v>44837</v>
      </c>
      <c r="C243" s="21">
        <v>44837</v>
      </c>
      <c r="D243" s="46"/>
      <c r="E243" s="28" t="s">
        <v>1455</v>
      </c>
      <c r="F243" s="322"/>
      <c r="G243" s="322"/>
      <c r="H243" s="319"/>
      <c r="I243" s="52"/>
      <c r="J243" s="52"/>
      <c r="K243" s="52"/>
      <c r="L243" s="52"/>
      <c r="M243" s="25"/>
    </row>
    <row r="244" spans="1:13" ht="17.25" x14ac:dyDescent="0.2">
      <c r="A244" s="58" t="s">
        <v>1301</v>
      </c>
      <c r="B244" s="20">
        <v>44838</v>
      </c>
      <c r="C244" s="21">
        <v>44838</v>
      </c>
      <c r="D244" s="46"/>
      <c r="E244" s="28" t="s">
        <v>1455</v>
      </c>
      <c r="F244" s="323"/>
      <c r="G244" s="323"/>
      <c r="H244" s="320"/>
      <c r="I244" s="52"/>
      <c r="J244" s="52"/>
      <c r="K244" s="52"/>
      <c r="L244" s="52"/>
      <c r="M244" s="25"/>
    </row>
    <row r="245" spans="1:13" ht="18.75" x14ac:dyDescent="0.2">
      <c r="A245" s="16" t="s">
        <v>1460</v>
      </c>
      <c r="B245" s="17">
        <v>44838</v>
      </c>
      <c r="C245" s="18">
        <v>44838</v>
      </c>
      <c r="D245" s="33"/>
      <c r="E245" s="34" t="s">
        <v>1461</v>
      </c>
      <c r="F245" s="80"/>
      <c r="G245" s="78"/>
      <c r="H245" s="78"/>
      <c r="I245" s="36"/>
      <c r="J245" s="36"/>
      <c r="K245" s="36"/>
      <c r="L245" s="36"/>
      <c r="M245" s="37"/>
    </row>
    <row r="246" spans="1:13" ht="17.25" x14ac:dyDescent="0.2">
      <c r="A246" s="58" t="s">
        <v>1460</v>
      </c>
      <c r="B246" s="20">
        <v>44838</v>
      </c>
      <c r="C246" s="21">
        <v>44838</v>
      </c>
      <c r="D246" s="46"/>
      <c r="E246" s="28" t="s">
        <v>1455</v>
      </c>
      <c r="F246" s="321">
        <v>44634</v>
      </c>
      <c r="G246" s="321">
        <v>44638</v>
      </c>
      <c r="H246" s="318">
        <v>44641</v>
      </c>
      <c r="I246" s="52"/>
      <c r="J246" s="52"/>
      <c r="K246" s="52"/>
      <c r="L246" s="52"/>
      <c r="M246" s="25"/>
    </row>
    <row r="247" spans="1:13" ht="17.25" x14ac:dyDescent="0.2">
      <c r="A247" s="58" t="s">
        <v>1460</v>
      </c>
      <c r="B247" s="20">
        <v>44839</v>
      </c>
      <c r="C247" s="21">
        <v>44839</v>
      </c>
      <c r="D247" s="46"/>
      <c r="E247" s="28" t="s">
        <v>32</v>
      </c>
      <c r="F247" s="322"/>
      <c r="G247" s="322"/>
      <c r="H247" s="319"/>
      <c r="I247" s="52"/>
      <c r="J247" s="52"/>
      <c r="K247" s="52"/>
      <c r="L247" s="52"/>
      <c r="M247" s="25"/>
    </row>
    <row r="248" spans="1:13" ht="17.25" x14ac:dyDescent="0.2">
      <c r="A248" s="58" t="s">
        <v>1460</v>
      </c>
      <c r="B248" s="20">
        <v>44840</v>
      </c>
      <c r="C248" s="21">
        <v>44840</v>
      </c>
      <c r="D248" s="46"/>
      <c r="E248" s="28" t="s">
        <v>1451</v>
      </c>
      <c r="F248" s="322"/>
      <c r="G248" s="322"/>
      <c r="H248" s="319"/>
      <c r="I248" s="52"/>
      <c r="J248" s="52"/>
      <c r="K248" s="52"/>
      <c r="L248" s="52"/>
      <c r="M248" s="25"/>
    </row>
    <row r="249" spans="1:13" ht="17.25" x14ac:dyDescent="0.2">
      <c r="A249" s="58" t="s">
        <v>1460</v>
      </c>
      <c r="B249" s="20">
        <v>44841</v>
      </c>
      <c r="C249" s="21">
        <v>44841</v>
      </c>
      <c r="D249" s="46"/>
      <c r="E249" s="28" t="s">
        <v>1476</v>
      </c>
      <c r="F249" s="322"/>
      <c r="G249" s="322"/>
      <c r="H249" s="319"/>
      <c r="I249" s="52"/>
      <c r="J249" s="52"/>
      <c r="K249" s="52"/>
      <c r="L249" s="52"/>
      <c r="M249" s="25"/>
    </row>
    <row r="250" spans="1:13" ht="17.25" x14ac:dyDescent="0.2">
      <c r="A250" s="58" t="s">
        <v>1460</v>
      </c>
      <c r="B250" s="20">
        <v>44842</v>
      </c>
      <c r="C250" s="21">
        <v>44842</v>
      </c>
      <c r="D250" s="46"/>
      <c r="E250" s="28" t="s">
        <v>1494</v>
      </c>
      <c r="F250" s="322"/>
      <c r="G250" s="322"/>
      <c r="H250" s="319"/>
      <c r="I250" s="52"/>
      <c r="J250" s="52"/>
      <c r="K250" s="52"/>
      <c r="L250" s="52"/>
      <c r="M250" s="25"/>
    </row>
    <row r="251" spans="1:13" ht="17.25" x14ac:dyDescent="0.2">
      <c r="A251" s="58" t="s">
        <v>1460</v>
      </c>
      <c r="B251" s="20">
        <v>44843</v>
      </c>
      <c r="C251" s="21">
        <v>44843</v>
      </c>
      <c r="D251" s="46"/>
      <c r="E251" s="28" t="s">
        <v>1451</v>
      </c>
      <c r="F251" s="322"/>
      <c r="G251" s="322"/>
      <c r="H251" s="319"/>
      <c r="I251" s="52"/>
      <c r="J251" s="52"/>
      <c r="K251" s="52"/>
      <c r="L251" s="52"/>
      <c r="M251" s="25"/>
    </row>
    <row r="252" spans="1:13" ht="17.25" x14ac:dyDescent="0.2">
      <c r="A252" s="58" t="s">
        <v>1460</v>
      </c>
      <c r="B252" s="20">
        <v>44844</v>
      </c>
      <c r="C252" s="21">
        <v>44844</v>
      </c>
      <c r="D252" s="46"/>
      <c r="E252" s="28" t="s">
        <v>1451</v>
      </c>
      <c r="F252" s="322"/>
      <c r="G252" s="322"/>
      <c r="H252" s="319"/>
      <c r="I252" s="52"/>
      <c r="J252" s="52"/>
      <c r="K252" s="52"/>
      <c r="L252" s="52"/>
      <c r="M252" s="25"/>
    </row>
    <row r="253" spans="1:13" ht="17.25" x14ac:dyDescent="0.2">
      <c r="A253" s="58" t="s">
        <v>1460</v>
      </c>
      <c r="B253" s="20">
        <v>44845</v>
      </c>
      <c r="C253" s="21">
        <v>44845</v>
      </c>
      <c r="D253" s="46"/>
      <c r="E253" s="28" t="s">
        <v>1451</v>
      </c>
      <c r="F253" s="322"/>
      <c r="G253" s="322"/>
      <c r="H253" s="319"/>
      <c r="I253" s="52"/>
      <c r="J253" s="52"/>
      <c r="K253" s="52"/>
      <c r="L253" s="52"/>
      <c r="M253" s="25"/>
    </row>
    <row r="254" spans="1:13" ht="17.25" x14ac:dyDescent="0.2">
      <c r="A254" s="58" t="s">
        <v>1460</v>
      </c>
      <c r="B254" s="20">
        <v>44846</v>
      </c>
      <c r="C254" s="21">
        <v>44846</v>
      </c>
      <c r="D254" s="46"/>
      <c r="E254" s="28" t="s">
        <v>1502</v>
      </c>
      <c r="F254" s="322"/>
      <c r="G254" s="322"/>
      <c r="H254" s="319"/>
      <c r="I254" s="52"/>
      <c r="J254" s="52"/>
      <c r="K254" s="52"/>
      <c r="L254" s="52"/>
      <c r="M254" s="25"/>
    </row>
    <row r="255" spans="1:13" ht="17.25" x14ac:dyDescent="0.2">
      <c r="A255" s="58" t="s">
        <v>1460</v>
      </c>
      <c r="B255" s="20">
        <v>44847</v>
      </c>
      <c r="C255" s="21">
        <v>44847</v>
      </c>
      <c r="D255" s="46"/>
      <c r="E255" s="28" t="s">
        <v>1451</v>
      </c>
      <c r="F255" s="322"/>
      <c r="G255" s="322"/>
      <c r="H255" s="319"/>
      <c r="I255" s="52"/>
      <c r="J255" s="52"/>
      <c r="K255" s="52"/>
      <c r="L255" s="52"/>
      <c r="M255" s="25"/>
    </row>
    <row r="256" spans="1:13" ht="17.25" x14ac:dyDescent="0.2">
      <c r="A256" s="58" t="s">
        <v>1460</v>
      </c>
      <c r="B256" s="20">
        <v>44848</v>
      </c>
      <c r="C256" s="21">
        <v>44848</v>
      </c>
      <c r="D256" s="46"/>
      <c r="E256" s="28" t="s">
        <v>1451</v>
      </c>
      <c r="F256" s="322"/>
      <c r="G256" s="322"/>
      <c r="H256" s="319"/>
      <c r="I256" s="52"/>
      <c r="J256" s="52"/>
      <c r="K256" s="52"/>
      <c r="L256" s="52"/>
      <c r="M256" s="25"/>
    </row>
    <row r="257" spans="1:13" ht="17.25" x14ac:dyDescent="0.2">
      <c r="A257" s="58" t="s">
        <v>1460</v>
      </c>
      <c r="B257" s="20">
        <v>44849</v>
      </c>
      <c r="C257" s="21">
        <v>44849</v>
      </c>
      <c r="D257" s="46"/>
      <c r="E257" s="28" t="s">
        <v>1451</v>
      </c>
      <c r="F257" s="322"/>
      <c r="G257" s="322"/>
      <c r="H257" s="319"/>
      <c r="I257" s="52"/>
      <c r="J257" s="52"/>
      <c r="K257" s="52"/>
      <c r="L257" s="52"/>
      <c r="M257" s="25"/>
    </row>
    <row r="258" spans="1:13" ht="17.25" x14ac:dyDescent="0.2">
      <c r="A258" s="58" t="s">
        <v>1460</v>
      </c>
      <c r="B258" s="20">
        <v>44850</v>
      </c>
      <c r="C258" s="21">
        <v>44850</v>
      </c>
      <c r="D258" s="46"/>
      <c r="E258" s="28" t="s">
        <v>1451</v>
      </c>
      <c r="F258" s="322"/>
      <c r="G258" s="322"/>
      <c r="H258" s="319"/>
      <c r="I258" s="52"/>
      <c r="J258" s="52"/>
      <c r="K258" s="52"/>
      <c r="L258" s="52"/>
      <c r="M258" s="25"/>
    </row>
    <row r="259" spans="1:13" ht="17.25" x14ac:dyDescent="0.2">
      <c r="A259" s="58" t="s">
        <v>1460</v>
      </c>
      <c r="B259" s="20">
        <v>44851</v>
      </c>
      <c r="C259" s="21">
        <v>44851</v>
      </c>
      <c r="D259" s="46"/>
      <c r="E259" s="28" t="s">
        <v>1503</v>
      </c>
      <c r="F259" s="322"/>
      <c r="G259" s="322"/>
      <c r="H259" s="319"/>
      <c r="I259" s="52"/>
      <c r="J259" s="52"/>
      <c r="K259" s="52"/>
      <c r="L259" s="52"/>
      <c r="M259" s="25"/>
    </row>
    <row r="260" spans="1:13" ht="17.25" x14ac:dyDescent="0.2">
      <c r="A260" s="58" t="s">
        <v>1460</v>
      </c>
      <c r="B260" s="20">
        <v>44851</v>
      </c>
      <c r="C260" s="21">
        <v>44851</v>
      </c>
      <c r="D260" s="46"/>
      <c r="E260" s="28" t="s">
        <v>1526</v>
      </c>
      <c r="F260" s="322"/>
      <c r="G260" s="322"/>
      <c r="H260" s="319"/>
      <c r="I260" s="52"/>
      <c r="J260" s="52"/>
      <c r="K260" s="52"/>
      <c r="L260" s="52"/>
      <c r="M260" s="25"/>
    </row>
    <row r="261" spans="1:13" ht="17.25" x14ac:dyDescent="0.2">
      <c r="A261" s="58" t="s">
        <v>1460</v>
      </c>
      <c r="B261" s="20">
        <v>44852</v>
      </c>
      <c r="C261" s="21">
        <v>44852</v>
      </c>
      <c r="D261" s="46"/>
      <c r="E261" s="28" t="s">
        <v>1527</v>
      </c>
      <c r="F261" s="323"/>
      <c r="G261" s="323"/>
      <c r="H261" s="320"/>
      <c r="I261" s="52"/>
      <c r="J261" s="52"/>
      <c r="K261" s="52"/>
      <c r="L261" s="52"/>
      <c r="M261" s="25"/>
    </row>
    <row r="262" spans="1:13" ht="18.75" x14ac:dyDescent="0.2">
      <c r="A262" s="16" t="s">
        <v>1532</v>
      </c>
      <c r="B262" s="17">
        <v>44852</v>
      </c>
      <c r="C262" s="18">
        <v>44852</v>
      </c>
      <c r="D262" s="33"/>
      <c r="E262" s="34" t="s">
        <v>1533</v>
      </c>
      <c r="F262" s="80"/>
      <c r="G262" s="78"/>
      <c r="H262" s="78"/>
      <c r="I262" s="36"/>
      <c r="J262" s="36"/>
      <c r="K262" s="36"/>
      <c r="L262" s="36"/>
      <c r="M262" s="37"/>
    </row>
    <row r="263" spans="1:13" ht="17.25" x14ac:dyDescent="0.2">
      <c r="A263" s="58" t="s">
        <v>1532</v>
      </c>
      <c r="B263" s="20">
        <v>44852</v>
      </c>
      <c r="C263" s="21">
        <v>44852</v>
      </c>
      <c r="D263" s="46"/>
      <c r="E263" s="28" t="s">
        <v>1527</v>
      </c>
      <c r="F263" s="321">
        <v>44648</v>
      </c>
      <c r="G263" s="321">
        <v>44652</v>
      </c>
      <c r="H263" s="318">
        <v>44655</v>
      </c>
      <c r="I263" s="52"/>
      <c r="J263" s="52"/>
      <c r="K263" s="52"/>
      <c r="L263" s="52"/>
      <c r="M263" s="25"/>
    </row>
    <row r="264" spans="1:13" ht="17.25" x14ac:dyDescent="0.2">
      <c r="A264" s="58" t="s">
        <v>1532</v>
      </c>
      <c r="B264" s="20">
        <v>44853</v>
      </c>
      <c r="C264" s="21">
        <v>44853</v>
      </c>
      <c r="D264" s="46"/>
      <c r="E264" s="28" t="s">
        <v>1534</v>
      </c>
      <c r="F264" s="322"/>
      <c r="G264" s="322"/>
      <c r="H264" s="319"/>
      <c r="I264" s="52"/>
      <c r="J264" s="52"/>
      <c r="K264" s="52"/>
      <c r="L264" s="52"/>
      <c r="M264" s="25"/>
    </row>
    <row r="265" spans="1:13" ht="17.25" x14ac:dyDescent="0.2">
      <c r="A265" s="58" t="s">
        <v>1532</v>
      </c>
      <c r="B265" s="20">
        <v>44854</v>
      </c>
      <c r="C265" s="21">
        <v>44854</v>
      </c>
      <c r="D265" s="46"/>
      <c r="E265" s="28" t="s">
        <v>1451</v>
      </c>
      <c r="F265" s="322"/>
      <c r="G265" s="322"/>
      <c r="H265" s="319"/>
      <c r="I265" s="52"/>
      <c r="J265" s="52"/>
      <c r="K265" s="52"/>
      <c r="L265" s="52"/>
      <c r="M265" s="25"/>
    </row>
    <row r="266" spans="1:13" ht="17.25" x14ac:dyDescent="0.2">
      <c r="A266" s="58" t="s">
        <v>1532</v>
      </c>
      <c r="B266" s="20">
        <v>44855</v>
      </c>
      <c r="C266" s="21">
        <v>44855</v>
      </c>
      <c r="D266" s="46"/>
      <c r="E266" s="28" t="s">
        <v>1540</v>
      </c>
      <c r="F266" s="322"/>
      <c r="G266" s="322"/>
      <c r="H266" s="319"/>
      <c r="I266" s="52"/>
      <c r="J266" s="52"/>
      <c r="K266" s="52"/>
      <c r="L266" s="52"/>
      <c r="M266" s="25"/>
    </row>
    <row r="267" spans="1:13" ht="17.25" x14ac:dyDescent="0.2">
      <c r="A267" s="58" t="s">
        <v>1532</v>
      </c>
      <c r="B267" s="20">
        <v>44856</v>
      </c>
      <c r="C267" s="21">
        <v>44856</v>
      </c>
      <c r="D267" s="46"/>
      <c r="E267" s="28" t="s">
        <v>1541</v>
      </c>
      <c r="F267" s="322"/>
      <c r="G267" s="322"/>
      <c r="H267" s="319"/>
      <c r="I267" s="52"/>
      <c r="J267" s="52"/>
      <c r="K267" s="52"/>
      <c r="L267" s="52"/>
      <c r="M267" s="25"/>
    </row>
    <row r="268" spans="1:13" ht="17.25" x14ac:dyDescent="0.2">
      <c r="A268" s="58" t="s">
        <v>1532</v>
      </c>
      <c r="B268" s="20">
        <v>44857</v>
      </c>
      <c r="C268" s="21">
        <v>44857</v>
      </c>
      <c r="D268" s="46"/>
      <c r="E268" s="28" t="s">
        <v>1542</v>
      </c>
      <c r="F268" s="322"/>
      <c r="G268" s="322"/>
      <c r="H268" s="319"/>
      <c r="I268" s="52"/>
      <c r="J268" s="52"/>
      <c r="K268" s="52"/>
      <c r="L268" s="52"/>
      <c r="M268" s="25"/>
    </row>
    <row r="269" spans="1:13" ht="17.25" x14ac:dyDescent="0.2">
      <c r="A269" s="58" t="s">
        <v>1532</v>
      </c>
      <c r="B269" s="20">
        <v>44858</v>
      </c>
      <c r="C269" s="21">
        <v>44858</v>
      </c>
      <c r="D269" s="46"/>
      <c r="E269" s="28" t="s">
        <v>1543</v>
      </c>
      <c r="F269" s="322"/>
      <c r="G269" s="322"/>
      <c r="H269" s="319"/>
      <c r="I269" s="52"/>
      <c r="J269" s="52"/>
      <c r="K269" s="52"/>
      <c r="L269" s="52"/>
      <c r="M269" s="25"/>
    </row>
    <row r="270" spans="1:13" ht="17.25" x14ac:dyDescent="0.2">
      <c r="A270" s="58" t="s">
        <v>1532</v>
      </c>
      <c r="B270" s="20">
        <v>44859</v>
      </c>
      <c r="C270" s="21">
        <v>44859</v>
      </c>
      <c r="D270" s="46"/>
      <c r="E270" s="28" t="s">
        <v>1544</v>
      </c>
      <c r="F270" s="322"/>
      <c r="G270" s="322"/>
      <c r="H270" s="319"/>
      <c r="I270" s="52"/>
      <c r="J270" s="52"/>
      <c r="K270" s="52"/>
      <c r="L270" s="52"/>
      <c r="M270" s="25"/>
    </row>
    <row r="271" spans="1:13" ht="17.25" x14ac:dyDescent="0.2">
      <c r="A271" s="58" t="s">
        <v>1532</v>
      </c>
      <c r="B271" s="20">
        <v>44860</v>
      </c>
      <c r="C271" s="21">
        <v>44860</v>
      </c>
      <c r="D271" s="46"/>
      <c r="E271" s="28" t="s">
        <v>1545</v>
      </c>
      <c r="F271" s="322"/>
      <c r="G271" s="322"/>
      <c r="H271" s="319"/>
      <c r="I271" s="52"/>
      <c r="J271" s="52"/>
      <c r="K271" s="52"/>
      <c r="L271" s="52"/>
      <c r="M271" s="25"/>
    </row>
    <row r="272" spans="1:13" ht="17.25" x14ac:dyDescent="0.2">
      <c r="A272" s="58" t="s">
        <v>1532</v>
      </c>
      <c r="B272" s="20">
        <v>44861</v>
      </c>
      <c r="C272" s="21">
        <v>44861</v>
      </c>
      <c r="D272" s="46"/>
      <c r="E272" s="28" t="s">
        <v>1549</v>
      </c>
      <c r="F272" s="322"/>
      <c r="G272" s="322"/>
      <c r="H272" s="319"/>
      <c r="I272" s="52"/>
      <c r="J272" s="52"/>
      <c r="K272" s="52"/>
      <c r="L272" s="52"/>
      <c r="M272" s="25"/>
    </row>
    <row r="273" spans="1:13" ht="17.25" x14ac:dyDescent="0.2">
      <c r="A273" s="58" t="s">
        <v>1532</v>
      </c>
      <c r="B273" s="20">
        <v>44861</v>
      </c>
      <c r="C273" s="21">
        <v>44861</v>
      </c>
      <c r="D273" s="46"/>
      <c r="E273" s="28" t="s">
        <v>1559</v>
      </c>
      <c r="F273" s="323"/>
      <c r="G273" s="323"/>
      <c r="H273" s="320"/>
      <c r="I273" s="52"/>
      <c r="J273" s="52"/>
      <c r="K273" s="52"/>
      <c r="L273" s="52"/>
      <c r="M273" s="25"/>
    </row>
    <row r="274" spans="1:13" ht="18.75" x14ac:dyDescent="0.2">
      <c r="A274" s="16" t="s">
        <v>1920</v>
      </c>
      <c r="B274" s="17">
        <v>44860</v>
      </c>
      <c r="C274" s="18">
        <v>44860</v>
      </c>
      <c r="D274" s="33"/>
      <c r="E274" s="34" t="s">
        <v>1565</v>
      </c>
      <c r="F274" s="80"/>
      <c r="G274" s="78"/>
      <c r="H274" s="78"/>
      <c r="I274" s="36"/>
      <c r="J274" s="36"/>
      <c r="K274" s="36"/>
      <c r="L274" s="36"/>
      <c r="M274" s="37"/>
    </row>
    <row r="275" spans="1:13" ht="17.25" x14ac:dyDescent="0.2">
      <c r="A275" s="58" t="s">
        <v>1920</v>
      </c>
      <c r="B275" s="20">
        <v>44861</v>
      </c>
      <c r="C275" s="21">
        <v>44861</v>
      </c>
      <c r="D275" s="46"/>
      <c r="E275" s="28" t="s">
        <v>1559</v>
      </c>
      <c r="F275" s="321">
        <v>44655</v>
      </c>
      <c r="G275" s="321">
        <v>44659</v>
      </c>
      <c r="H275" s="318">
        <v>44663</v>
      </c>
      <c r="I275" s="52"/>
      <c r="J275" s="52"/>
      <c r="K275" s="52"/>
      <c r="L275" s="52"/>
      <c r="M275" s="25"/>
    </row>
    <row r="276" spans="1:13" ht="17.25" x14ac:dyDescent="0.2">
      <c r="A276" s="58" t="s">
        <v>1920</v>
      </c>
      <c r="B276" s="20">
        <v>44862</v>
      </c>
      <c r="C276" s="21">
        <v>44862</v>
      </c>
      <c r="D276" s="46"/>
      <c r="E276" s="28" t="s">
        <v>1559</v>
      </c>
      <c r="F276" s="322"/>
      <c r="G276" s="322"/>
      <c r="H276" s="319"/>
      <c r="I276" s="52"/>
      <c r="J276" s="52"/>
      <c r="K276" s="52"/>
      <c r="L276" s="52"/>
      <c r="M276" s="25"/>
    </row>
    <row r="277" spans="1:13" ht="17.25" x14ac:dyDescent="0.2">
      <c r="A277" s="58" t="s">
        <v>1920</v>
      </c>
      <c r="B277" s="20">
        <v>44863</v>
      </c>
      <c r="C277" s="21">
        <v>44863</v>
      </c>
      <c r="D277" s="46"/>
      <c r="E277" s="28" t="s">
        <v>1577</v>
      </c>
      <c r="F277" s="322"/>
      <c r="G277" s="322"/>
      <c r="H277" s="319"/>
      <c r="I277" s="52"/>
      <c r="J277" s="52"/>
      <c r="K277" s="52"/>
      <c r="L277" s="52"/>
      <c r="M277" s="25"/>
    </row>
    <row r="278" spans="1:13" ht="17.25" x14ac:dyDescent="0.2">
      <c r="A278" s="58" t="s">
        <v>1920</v>
      </c>
      <c r="B278" s="20">
        <v>44863</v>
      </c>
      <c r="C278" s="21">
        <v>44863</v>
      </c>
      <c r="D278" s="46"/>
      <c r="E278" s="28" t="s">
        <v>1921</v>
      </c>
      <c r="F278" s="322"/>
      <c r="G278" s="322"/>
      <c r="H278" s="319"/>
      <c r="I278" s="52"/>
      <c r="J278" s="52"/>
      <c r="K278" s="52"/>
      <c r="L278" s="52"/>
      <c r="M278" s="25"/>
    </row>
    <row r="279" spans="1:13" ht="17.25" x14ac:dyDescent="0.2">
      <c r="A279" s="58" t="s">
        <v>1920</v>
      </c>
      <c r="B279" s="20">
        <v>44864</v>
      </c>
      <c r="C279" s="21">
        <v>44864</v>
      </c>
      <c r="D279" s="46"/>
      <c r="E279" s="28" t="s">
        <v>1921</v>
      </c>
      <c r="F279" s="322"/>
      <c r="G279" s="322"/>
      <c r="H279" s="319"/>
      <c r="I279" s="52"/>
      <c r="J279" s="52"/>
      <c r="K279" s="52"/>
      <c r="L279" s="52"/>
      <c r="M279" s="25"/>
    </row>
    <row r="280" spans="1:13" ht="17.25" x14ac:dyDescent="0.2">
      <c r="A280" s="58" t="s">
        <v>1920</v>
      </c>
      <c r="B280" s="20">
        <v>44865</v>
      </c>
      <c r="C280" s="21">
        <v>44865</v>
      </c>
      <c r="D280" s="46"/>
      <c r="E280" s="28" t="s">
        <v>1599</v>
      </c>
      <c r="F280" s="322"/>
      <c r="G280" s="322"/>
      <c r="H280" s="319"/>
      <c r="I280" s="52"/>
      <c r="J280" s="52"/>
      <c r="K280" s="52"/>
      <c r="L280" s="52"/>
      <c r="M280" s="25"/>
    </row>
    <row r="281" spans="1:13" ht="17.25" x14ac:dyDescent="0.2">
      <c r="A281" s="58" t="s">
        <v>1920</v>
      </c>
      <c r="B281" s="20">
        <v>44866</v>
      </c>
      <c r="C281" s="21">
        <v>44866</v>
      </c>
      <c r="D281" s="46"/>
      <c r="E281" s="28" t="s">
        <v>1600</v>
      </c>
      <c r="F281" s="322"/>
      <c r="G281" s="322"/>
      <c r="H281" s="319"/>
      <c r="I281" s="52"/>
      <c r="J281" s="52"/>
      <c r="K281" s="52"/>
      <c r="L281" s="52"/>
      <c r="M281" s="25"/>
    </row>
    <row r="282" spans="1:13" ht="17.25" x14ac:dyDescent="0.2">
      <c r="A282" s="58" t="s">
        <v>1920</v>
      </c>
      <c r="B282" s="20">
        <v>44867</v>
      </c>
      <c r="C282" s="21">
        <v>44867</v>
      </c>
      <c r="D282" s="46"/>
      <c r="E282" s="28" t="s">
        <v>1624</v>
      </c>
      <c r="F282" s="322"/>
      <c r="G282" s="322"/>
      <c r="H282" s="319"/>
      <c r="I282" s="52"/>
      <c r="J282" s="52"/>
      <c r="K282" s="52"/>
      <c r="L282" s="52"/>
      <c r="M282" s="25"/>
    </row>
    <row r="283" spans="1:13" ht="17.25" x14ac:dyDescent="0.2">
      <c r="A283" s="58" t="s">
        <v>1920</v>
      </c>
      <c r="B283" s="20">
        <v>44868</v>
      </c>
      <c r="C283" s="21">
        <v>44868</v>
      </c>
      <c r="D283" s="46"/>
      <c r="E283" s="28" t="s">
        <v>1922</v>
      </c>
      <c r="F283" s="322"/>
      <c r="G283" s="322"/>
      <c r="H283" s="319"/>
      <c r="I283" s="52"/>
      <c r="J283" s="52"/>
      <c r="K283" s="52"/>
      <c r="L283" s="52"/>
      <c r="M283" s="25"/>
    </row>
    <row r="284" spans="1:13" ht="17.25" x14ac:dyDescent="0.2">
      <c r="A284" s="58" t="s">
        <v>1920</v>
      </c>
      <c r="B284" s="20">
        <v>44869</v>
      </c>
      <c r="C284" s="21">
        <v>44869</v>
      </c>
      <c r="D284" s="46"/>
      <c r="E284" s="28" t="s">
        <v>1599</v>
      </c>
      <c r="F284" s="322"/>
      <c r="G284" s="322"/>
      <c r="H284" s="319"/>
      <c r="I284" s="52"/>
      <c r="J284" s="52"/>
      <c r="K284" s="52"/>
      <c r="L284" s="52"/>
      <c r="M284" s="25"/>
    </row>
    <row r="285" spans="1:13" ht="17.25" x14ac:dyDescent="0.2">
      <c r="A285" s="58" t="s">
        <v>1920</v>
      </c>
      <c r="B285" s="20">
        <v>44870</v>
      </c>
      <c r="C285" s="21">
        <v>44870</v>
      </c>
      <c r="D285" s="46"/>
      <c r="E285" s="28" t="s">
        <v>1923</v>
      </c>
      <c r="F285" s="323"/>
      <c r="G285" s="323"/>
      <c r="H285" s="320"/>
      <c r="I285" s="52"/>
      <c r="J285" s="52"/>
      <c r="K285" s="52"/>
      <c r="L285" s="52"/>
      <c r="M285" s="25"/>
    </row>
    <row r="286" spans="1:13" ht="18.75" x14ac:dyDescent="0.2">
      <c r="A286" s="16" t="s">
        <v>1658</v>
      </c>
      <c r="B286" s="17">
        <v>44870</v>
      </c>
      <c r="C286" s="18">
        <v>44870</v>
      </c>
      <c r="D286" s="33"/>
      <c r="E286" s="34" t="s">
        <v>1659</v>
      </c>
      <c r="F286" s="80"/>
      <c r="G286" s="78"/>
      <c r="H286" s="78"/>
      <c r="I286" s="36"/>
      <c r="J286" s="36"/>
      <c r="K286" s="36"/>
      <c r="L286" s="36"/>
      <c r="M286" s="37"/>
    </row>
    <row r="287" spans="1:13" ht="17.25" x14ac:dyDescent="0.2">
      <c r="A287" s="58" t="s">
        <v>1658</v>
      </c>
      <c r="B287" s="20">
        <v>44870</v>
      </c>
      <c r="C287" s="21">
        <v>44870</v>
      </c>
      <c r="D287" s="46"/>
      <c r="E287" s="28" t="s">
        <v>1923</v>
      </c>
      <c r="F287" s="321">
        <v>44666</v>
      </c>
      <c r="G287" s="321">
        <v>44671</v>
      </c>
      <c r="H287" s="318">
        <v>44673</v>
      </c>
      <c r="I287" s="52"/>
      <c r="J287" s="52"/>
      <c r="K287" s="52"/>
      <c r="L287" s="52"/>
      <c r="M287" s="25"/>
    </row>
    <row r="288" spans="1:13" ht="17.25" x14ac:dyDescent="0.2">
      <c r="A288" s="58" t="s">
        <v>1658</v>
      </c>
      <c r="B288" s="20">
        <v>44871</v>
      </c>
      <c r="C288" s="21">
        <v>44871</v>
      </c>
      <c r="D288" s="46"/>
      <c r="E288" s="28" t="s">
        <v>1599</v>
      </c>
      <c r="F288" s="322"/>
      <c r="G288" s="322"/>
      <c r="H288" s="319"/>
      <c r="I288" s="52"/>
      <c r="J288" s="52"/>
      <c r="K288" s="52"/>
      <c r="L288" s="52"/>
      <c r="M288" s="25"/>
    </row>
    <row r="289" spans="1:13" ht="17.25" x14ac:dyDescent="0.2">
      <c r="A289" s="58" t="s">
        <v>1658</v>
      </c>
      <c r="B289" s="20">
        <v>44872</v>
      </c>
      <c r="C289" s="21">
        <v>44872</v>
      </c>
      <c r="D289" s="46"/>
      <c r="E289" s="28" t="s">
        <v>1663</v>
      </c>
      <c r="F289" s="322"/>
      <c r="G289" s="322"/>
      <c r="H289" s="319"/>
      <c r="I289" s="52"/>
      <c r="J289" s="52"/>
      <c r="K289" s="52"/>
      <c r="L289" s="52"/>
      <c r="M289" s="25"/>
    </row>
    <row r="290" spans="1:13" ht="17.25" x14ac:dyDescent="0.2">
      <c r="A290" s="58" t="s">
        <v>1658</v>
      </c>
      <c r="B290" s="20">
        <v>44873</v>
      </c>
      <c r="C290" s="21">
        <v>44873</v>
      </c>
      <c r="D290" s="46"/>
      <c r="E290" s="28" t="s">
        <v>1687</v>
      </c>
      <c r="F290" s="322"/>
      <c r="G290" s="322"/>
      <c r="H290" s="319"/>
      <c r="I290" s="52"/>
      <c r="J290" s="52"/>
      <c r="K290" s="52"/>
      <c r="L290" s="52"/>
      <c r="M290" s="25"/>
    </row>
    <row r="291" spans="1:13" ht="17.25" x14ac:dyDescent="0.2">
      <c r="A291" s="58" t="s">
        <v>1658</v>
      </c>
      <c r="B291" s="20">
        <v>44874</v>
      </c>
      <c r="C291" s="21">
        <v>44874</v>
      </c>
      <c r="D291" s="46"/>
      <c r="E291" s="28" t="s">
        <v>1702</v>
      </c>
      <c r="F291" s="322"/>
      <c r="G291" s="322"/>
      <c r="H291" s="319"/>
      <c r="I291" s="52"/>
      <c r="J291" s="52"/>
      <c r="K291" s="52"/>
      <c r="L291" s="52"/>
      <c r="M291" s="25"/>
    </row>
    <row r="292" spans="1:13" ht="17.25" x14ac:dyDescent="0.2">
      <c r="A292" s="58" t="s">
        <v>1658</v>
      </c>
      <c r="B292" s="20">
        <v>44875</v>
      </c>
      <c r="C292" s="21">
        <v>44875</v>
      </c>
      <c r="D292" s="46"/>
      <c r="E292" s="28" t="s">
        <v>1703</v>
      </c>
      <c r="F292" s="322"/>
      <c r="G292" s="322"/>
      <c r="H292" s="319"/>
      <c r="I292" s="52"/>
      <c r="J292" s="52"/>
      <c r="K292" s="52"/>
      <c r="L292" s="52"/>
      <c r="M292" s="25"/>
    </row>
    <row r="293" spans="1:13" ht="17.25" x14ac:dyDescent="0.2">
      <c r="A293" s="58" t="s">
        <v>1658</v>
      </c>
      <c r="B293" s="20">
        <v>44876</v>
      </c>
      <c r="C293" s="21">
        <v>44876</v>
      </c>
      <c r="D293" s="46"/>
      <c r="E293" s="28" t="s">
        <v>1718</v>
      </c>
      <c r="F293" s="322"/>
      <c r="G293" s="322"/>
      <c r="H293" s="319"/>
      <c r="I293" s="52"/>
      <c r="J293" s="52"/>
      <c r="K293" s="52"/>
      <c r="L293" s="52"/>
      <c r="M293" s="25"/>
    </row>
    <row r="294" spans="1:13" ht="17.25" x14ac:dyDescent="0.2">
      <c r="A294" s="58" t="s">
        <v>1658</v>
      </c>
      <c r="B294" s="20">
        <v>44877</v>
      </c>
      <c r="C294" s="21">
        <v>44877</v>
      </c>
      <c r="D294" s="46"/>
      <c r="E294" s="28" t="s">
        <v>1718</v>
      </c>
      <c r="F294" s="323"/>
      <c r="G294" s="323"/>
      <c r="H294" s="320"/>
      <c r="I294" s="52"/>
      <c r="J294" s="52"/>
      <c r="K294" s="52"/>
      <c r="L294" s="52"/>
      <c r="M294" s="25"/>
    </row>
    <row r="295" spans="1:13" ht="18.75" x14ac:dyDescent="0.2">
      <c r="A295" s="16" t="s">
        <v>1732</v>
      </c>
      <c r="B295" s="17">
        <v>44877</v>
      </c>
      <c r="C295" s="18">
        <v>44877</v>
      </c>
      <c r="D295" s="33"/>
      <c r="E295" s="34" t="s">
        <v>1733</v>
      </c>
      <c r="F295" s="80"/>
      <c r="G295" s="78"/>
      <c r="H295" s="78"/>
      <c r="I295" s="36"/>
      <c r="J295" s="36"/>
      <c r="K295" s="36"/>
      <c r="L295" s="36"/>
      <c r="M295" s="37"/>
    </row>
    <row r="296" spans="1:13" ht="17.25" x14ac:dyDescent="0.2">
      <c r="A296" s="58" t="s">
        <v>1732</v>
      </c>
      <c r="B296" s="20">
        <v>44877</v>
      </c>
      <c r="C296" s="21">
        <v>44877</v>
      </c>
      <c r="D296" s="46"/>
      <c r="E296" s="28" t="s">
        <v>1718</v>
      </c>
      <c r="F296" s="321">
        <v>44673</v>
      </c>
      <c r="G296" s="321">
        <v>44678</v>
      </c>
      <c r="H296" s="318">
        <v>44680</v>
      </c>
      <c r="I296" s="52"/>
      <c r="J296" s="52"/>
      <c r="K296" s="52"/>
      <c r="L296" s="52"/>
      <c r="M296" s="25"/>
    </row>
    <row r="297" spans="1:13" ht="17.25" x14ac:dyDescent="0.2">
      <c r="A297" s="58" t="s">
        <v>1732</v>
      </c>
      <c r="B297" s="20">
        <v>44878</v>
      </c>
      <c r="C297" s="21">
        <v>44878</v>
      </c>
      <c r="D297" s="46"/>
      <c r="E297" s="28" t="s">
        <v>1718</v>
      </c>
      <c r="F297" s="322"/>
      <c r="G297" s="322"/>
      <c r="H297" s="319"/>
      <c r="I297" s="52"/>
      <c r="J297" s="52"/>
      <c r="K297" s="52"/>
      <c r="L297" s="52"/>
      <c r="M297" s="25"/>
    </row>
    <row r="298" spans="1:13" ht="17.25" x14ac:dyDescent="0.2">
      <c r="A298" s="58" t="s">
        <v>1732</v>
      </c>
      <c r="B298" s="20">
        <v>44879</v>
      </c>
      <c r="C298" s="21">
        <v>44879</v>
      </c>
      <c r="D298" s="46"/>
      <c r="E298" s="28" t="s">
        <v>1746</v>
      </c>
      <c r="F298" s="322"/>
      <c r="G298" s="322"/>
      <c r="H298" s="319"/>
      <c r="I298" s="52"/>
      <c r="J298" s="52"/>
      <c r="K298" s="52"/>
      <c r="L298" s="52"/>
      <c r="M298" s="25"/>
    </row>
    <row r="299" spans="1:13" ht="17.25" x14ac:dyDescent="0.2">
      <c r="A299" s="58" t="s">
        <v>1732</v>
      </c>
      <c r="B299" s="20">
        <v>44880</v>
      </c>
      <c r="C299" s="21">
        <v>44880</v>
      </c>
      <c r="D299" s="46"/>
      <c r="E299" s="28" t="s">
        <v>1924</v>
      </c>
      <c r="F299" s="322"/>
      <c r="G299" s="322"/>
      <c r="H299" s="319"/>
      <c r="I299" s="52"/>
      <c r="J299" s="52"/>
      <c r="K299" s="52"/>
      <c r="L299" s="52"/>
      <c r="M299" s="25"/>
    </row>
    <row r="300" spans="1:13" ht="17.25" x14ac:dyDescent="0.2">
      <c r="A300" s="58" t="s">
        <v>1732</v>
      </c>
      <c r="B300" s="20">
        <v>44881</v>
      </c>
      <c r="C300" s="21">
        <v>44881</v>
      </c>
      <c r="D300" s="46"/>
      <c r="E300" s="28" t="s">
        <v>1762</v>
      </c>
      <c r="F300" s="322"/>
      <c r="G300" s="322"/>
      <c r="H300" s="319"/>
      <c r="I300" s="52"/>
      <c r="J300" s="52"/>
      <c r="K300" s="52"/>
      <c r="L300" s="52"/>
      <c r="M300" s="25"/>
    </row>
    <row r="301" spans="1:13" ht="17.25" x14ac:dyDescent="0.2">
      <c r="A301" s="58" t="s">
        <v>1732</v>
      </c>
      <c r="B301" s="20">
        <v>44882</v>
      </c>
      <c r="C301" s="21">
        <v>44882</v>
      </c>
      <c r="D301" s="46"/>
      <c r="E301" s="28" t="s">
        <v>1775</v>
      </c>
      <c r="F301" s="322"/>
      <c r="G301" s="322"/>
      <c r="H301" s="319"/>
      <c r="I301" s="52"/>
      <c r="J301" s="52"/>
      <c r="K301" s="52"/>
      <c r="L301" s="52"/>
      <c r="M301" s="25"/>
    </row>
    <row r="302" spans="1:13" ht="17.25" x14ac:dyDescent="0.2">
      <c r="A302" s="58" t="s">
        <v>1732</v>
      </c>
      <c r="B302" s="20">
        <v>44883</v>
      </c>
      <c r="C302" s="21">
        <v>44883</v>
      </c>
      <c r="D302" s="46"/>
      <c r="E302" s="28" t="s">
        <v>1702</v>
      </c>
      <c r="F302" s="322"/>
      <c r="G302" s="322"/>
      <c r="H302" s="319"/>
      <c r="I302" s="52"/>
      <c r="J302" s="52"/>
      <c r="K302" s="52"/>
      <c r="L302" s="52"/>
      <c r="M302" s="25"/>
    </row>
    <row r="303" spans="1:13" ht="17.25" x14ac:dyDescent="0.2">
      <c r="A303" s="58" t="s">
        <v>1732</v>
      </c>
      <c r="B303" s="20">
        <v>44884</v>
      </c>
      <c r="C303" s="21">
        <v>44884</v>
      </c>
      <c r="D303" s="46"/>
      <c r="E303" s="28" t="s">
        <v>1789</v>
      </c>
      <c r="F303" s="322"/>
      <c r="G303" s="322"/>
      <c r="H303" s="319"/>
      <c r="I303" s="52"/>
      <c r="J303" s="52"/>
      <c r="K303" s="52"/>
      <c r="L303" s="52"/>
      <c r="M303" s="25"/>
    </row>
    <row r="304" spans="1:13" ht="17.25" x14ac:dyDescent="0.2">
      <c r="A304" s="58" t="s">
        <v>1732</v>
      </c>
      <c r="B304" s="20">
        <v>44885</v>
      </c>
      <c r="C304" s="21">
        <v>44885</v>
      </c>
      <c r="D304" s="46"/>
      <c r="E304" s="28" t="s">
        <v>1802</v>
      </c>
      <c r="F304" s="322"/>
      <c r="G304" s="322"/>
      <c r="H304" s="319"/>
      <c r="I304" s="52"/>
      <c r="J304" s="52"/>
      <c r="K304" s="52"/>
      <c r="L304" s="52"/>
      <c r="M304" s="25"/>
    </row>
    <row r="305" spans="1:13" ht="17.25" x14ac:dyDescent="0.2">
      <c r="A305" s="58" t="s">
        <v>1732</v>
      </c>
      <c r="B305" s="20">
        <v>44886</v>
      </c>
      <c r="C305" s="21">
        <v>44886</v>
      </c>
      <c r="D305" s="46"/>
      <c r="E305" s="28" t="s">
        <v>1802</v>
      </c>
      <c r="F305" s="323"/>
      <c r="G305" s="323"/>
      <c r="H305" s="320"/>
      <c r="I305" s="52"/>
      <c r="J305" s="52"/>
      <c r="K305" s="52"/>
      <c r="L305" s="52"/>
      <c r="M305" s="25"/>
    </row>
    <row r="306" spans="1:13" ht="18.75" x14ac:dyDescent="0.2">
      <c r="A306" s="16" t="s">
        <v>1817</v>
      </c>
      <c r="B306" s="17">
        <v>44886</v>
      </c>
      <c r="C306" s="18">
        <v>44886</v>
      </c>
      <c r="D306" s="33"/>
      <c r="E306" s="34" t="s">
        <v>1818</v>
      </c>
      <c r="F306" s="80"/>
      <c r="G306" s="78"/>
      <c r="H306" s="78"/>
      <c r="I306" s="36"/>
      <c r="J306" s="36"/>
      <c r="K306" s="36"/>
      <c r="L306" s="36"/>
      <c r="M306" s="37"/>
    </row>
    <row r="307" spans="1:13" ht="17.25" x14ac:dyDescent="0.2">
      <c r="A307" s="58" t="s">
        <v>1817</v>
      </c>
      <c r="B307" s="20">
        <v>44886</v>
      </c>
      <c r="C307" s="21">
        <v>44886</v>
      </c>
      <c r="D307" s="46"/>
      <c r="E307" s="28" t="s">
        <v>1802</v>
      </c>
      <c r="F307" s="321">
        <v>44680</v>
      </c>
      <c r="G307" s="321">
        <v>44685</v>
      </c>
      <c r="H307" s="318">
        <v>44687</v>
      </c>
      <c r="I307" s="52"/>
      <c r="J307" s="52"/>
      <c r="K307" s="52"/>
      <c r="L307" s="52"/>
      <c r="M307" s="25"/>
    </row>
    <row r="308" spans="1:13" ht="17.25" x14ac:dyDescent="0.2">
      <c r="A308" s="58" t="s">
        <v>1817</v>
      </c>
      <c r="B308" s="20">
        <v>44887</v>
      </c>
      <c r="C308" s="21">
        <v>44887</v>
      </c>
      <c r="D308" s="46"/>
      <c r="E308" s="28" t="s">
        <v>1702</v>
      </c>
      <c r="F308" s="322"/>
      <c r="G308" s="322"/>
      <c r="H308" s="319"/>
      <c r="I308" s="52"/>
      <c r="J308" s="52"/>
      <c r="K308" s="52"/>
      <c r="L308" s="52"/>
      <c r="M308" s="25"/>
    </row>
    <row r="309" spans="1:13" ht="17.25" x14ac:dyDescent="0.2">
      <c r="A309" s="58" t="s">
        <v>1817</v>
      </c>
      <c r="B309" s="20">
        <v>44888</v>
      </c>
      <c r="C309" s="21">
        <v>44888</v>
      </c>
      <c r="D309" s="46"/>
      <c r="E309" s="28" t="s">
        <v>1819</v>
      </c>
      <c r="F309" s="322"/>
      <c r="G309" s="322"/>
      <c r="H309" s="319"/>
      <c r="I309" s="52"/>
      <c r="J309" s="52"/>
      <c r="K309" s="52"/>
      <c r="L309" s="52"/>
      <c r="M309" s="25"/>
    </row>
    <row r="310" spans="1:13" ht="17.25" x14ac:dyDescent="0.2">
      <c r="A310" s="58" t="s">
        <v>1817</v>
      </c>
      <c r="B310" s="20">
        <v>44889</v>
      </c>
      <c r="C310" s="21">
        <v>44889</v>
      </c>
      <c r="D310" s="46"/>
      <c r="E310" s="28" t="s">
        <v>1702</v>
      </c>
      <c r="F310" s="322"/>
      <c r="G310" s="322"/>
      <c r="H310" s="319"/>
      <c r="I310" s="52"/>
      <c r="J310" s="52"/>
      <c r="K310" s="52"/>
      <c r="L310" s="52"/>
      <c r="M310" s="25"/>
    </row>
    <row r="311" spans="1:13" ht="17.25" x14ac:dyDescent="0.2">
      <c r="A311" s="58" t="s">
        <v>1817</v>
      </c>
      <c r="B311" s="20">
        <v>44890</v>
      </c>
      <c r="C311" s="21">
        <v>44890</v>
      </c>
      <c r="D311" s="46"/>
      <c r="E311" s="28" t="s">
        <v>1829</v>
      </c>
      <c r="F311" s="322"/>
      <c r="G311" s="322"/>
      <c r="H311" s="319"/>
      <c r="I311" s="52"/>
      <c r="J311" s="52"/>
      <c r="K311" s="52"/>
      <c r="L311" s="52"/>
      <c r="M311" s="25"/>
    </row>
    <row r="312" spans="1:13" ht="17.25" x14ac:dyDescent="0.2">
      <c r="A312" s="58" t="s">
        <v>1817</v>
      </c>
      <c r="B312" s="20">
        <v>44890</v>
      </c>
      <c r="C312" s="21">
        <v>44890</v>
      </c>
      <c r="D312" s="46"/>
      <c r="E312" s="28" t="s">
        <v>1830</v>
      </c>
      <c r="F312" s="322"/>
      <c r="G312" s="322"/>
      <c r="H312" s="319"/>
      <c r="I312" s="52"/>
      <c r="J312" s="52"/>
      <c r="K312" s="52"/>
      <c r="L312" s="52"/>
      <c r="M312" s="25"/>
    </row>
    <row r="313" spans="1:13" ht="17.25" x14ac:dyDescent="0.2">
      <c r="A313" s="58" t="s">
        <v>1817</v>
      </c>
      <c r="B313" s="20">
        <v>44891</v>
      </c>
      <c r="C313" s="21">
        <v>44891</v>
      </c>
      <c r="D313" s="46"/>
      <c r="E313" s="28" t="s">
        <v>1831</v>
      </c>
      <c r="F313" s="322"/>
      <c r="G313" s="322"/>
      <c r="H313" s="319"/>
      <c r="I313" s="52"/>
      <c r="J313" s="52"/>
      <c r="K313" s="52"/>
      <c r="L313" s="52"/>
      <c r="M313" s="25"/>
    </row>
    <row r="314" spans="1:13" ht="17.25" x14ac:dyDescent="0.2">
      <c r="A314" s="58" t="s">
        <v>1817</v>
      </c>
      <c r="B314" s="20">
        <v>44891</v>
      </c>
      <c r="C314" s="21">
        <v>44891</v>
      </c>
      <c r="D314" s="46"/>
      <c r="E314" s="28" t="s">
        <v>1832</v>
      </c>
      <c r="F314" s="322"/>
      <c r="G314" s="322"/>
      <c r="H314" s="319"/>
      <c r="I314" s="52"/>
      <c r="J314" s="52"/>
      <c r="K314" s="52"/>
      <c r="L314" s="52"/>
      <c r="M314" s="25"/>
    </row>
    <row r="315" spans="1:13" ht="17.25" x14ac:dyDescent="0.2">
      <c r="A315" s="58" t="s">
        <v>1817</v>
      </c>
      <c r="B315" s="20">
        <v>44892</v>
      </c>
      <c r="C315" s="21">
        <v>44892</v>
      </c>
      <c r="D315" s="46"/>
      <c r="E315" s="28" t="s">
        <v>1833</v>
      </c>
      <c r="F315" s="322"/>
      <c r="G315" s="322"/>
      <c r="H315" s="319"/>
      <c r="I315" s="52"/>
      <c r="J315" s="52"/>
      <c r="K315" s="52"/>
      <c r="L315" s="52"/>
      <c r="M315" s="25"/>
    </row>
    <row r="316" spans="1:13" ht="17.25" x14ac:dyDescent="0.2">
      <c r="A316" s="58" t="s">
        <v>1817</v>
      </c>
      <c r="B316" s="20">
        <v>44892</v>
      </c>
      <c r="C316" s="21">
        <v>44892</v>
      </c>
      <c r="D316" s="46"/>
      <c r="E316" s="28" t="s">
        <v>1834</v>
      </c>
      <c r="F316" s="322"/>
      <c r="G316" s="322"/>
      <c r="H316" s="319"/>
      <c r="I316" s="52"/>
      <c r="J316" s="52"/>
      <c r="K316" s="52"/>
      <c r="L316" s="52"/>
      <c r="M316" s="25"/>
    </row>
    <row r="317" spans="1:13" ht="17.25" x14ac:dyDescent="0.2">
      <c r="A317" s="58" t="s">
        <v>1817</v>
      </c>
      <c r="B317" s="20">
        <v>44893</v>
      </c>
      <c r="C317" s="21">
        <v>44893</v>
      </c>
      <c r="D317" s="46"/>
      <c r="E317" s="28" t="s">
        <v>1834</v>
      </c>
      <c r="F317" s="322"/>
      <c r="G317" s="322"/>
      <c r="H317" s="319"/>
      <c r="I317" s="52"/>
      <c r="J317" s="52"/>
      <c r="K317" s="52"/>
      <c r="L317" s="52"/>
      <c r="M317" s="25"/>
    </row>
    <row r="318" spans="1:13" ht="17.25" x14ac:dyDescent="0.2">
      <c r="A318" s="58" t="s">
        <v>1817</v>
      </c>
      <c r="B318" s="20">
        <v>44894</v>
      </c>
      <c r="C318" s="21">
        <v>44894</v>
      </c>
      <c r="D318" s="46"/>
      <c r="E318" s="28" t="s">
        <v>1833</v>
      </c>
      <c r="F318" s="322"/>
      <c r="G318" s="322"/>
      <c r="H318" s="319"/>
      <c r="I318" s="52"/>
      <c r="J318" s="52"/>
      <c r="K318" s="52"/>
      <c r="L318" s="52"/>
      <c r="M318" s="25"/>
    </row>
    <row r="319" spans="1:13" ht="17.25" x14ac:dyDescent="0.2">
      <c r="A319" s="58" t="s">
        <v>1817</v>
      </c>
      <c r="B319" s="20">
        <v>44895</v>
      </c>
      <c r="C319" s="21">
        <v>44895</v>
      </c>
      <c r="D319" s="46"/>
      <c r="E319" s="28" t="s">
        <v>1847</v>
      </c>
      <c r="F319" s="322"/>
      <c r="G319" s="322"/>
      <c r="H319" s="319"/>
      <c r="I319" s="52"/>
      <c r="J319" s="52"/>
      <c r="K319" s="52"/>
      <c r="L319" s="52"/>
      <c r="M319" s="25"/>
    </row>
    <row r="320" spans="1:13" ht="17.25" x14ac:dyDescent="0.2">
      <c r="A320" s="58" t="s">
        <v>1817</v>
      </c>
      <c r="B320" s="20">
        <v>44896</v>
      </c>
      <c r="C320" s="21">
        <v>44896</v>
      </c>
      <c r="D320" s="46"/>
      <c r="E320" s="28" t="s">
        <v>1865</v>
      </c>
      <c r="F320" s="322"/>
      <c r="G320" s="322"/>
      <c r="H320" s="319"/>
      <c r="I320" s="52"/>
      <c r="J320" s="52"/>
      <c r="K320" s="52"/>
      <c r="L320" s="52"/>
      <c r="M320" s="25"/>
    </row>
    <row r="321" spans="1:13" ht="17.25" x14ac:dyDescent="0.2">
      <c r="A321" s="58" t="s">
        <v>1817</v>
      </c>
      <c r="B321" s="20">
        <v>44897</v>
      </c>
      <c r="C321" s="21">
        <v>44897</v>
      </c>
      <c r="D321" s="46"/>
      <c r="E321" s="28" t="s">
        <v>1866</v>
      </c>
      <c r="F321" s="322"/>
      <c r="G321" s="322"/>
      <c r="H321" s="319"/>
      <c r="I321" s="52"/>
      <c r="J321" s="52"/>
      <c r="K321" s="52"/>
      <c r="L321" s="52"/>
      <c r="M321" s="25"/>
    </row>
    <row r="322" spans="1:13" ht="17.25" x14ac:dyDescent="0.2">
      <c r="A322" s="58" t="s">
        <v>1817</v>
      </c>
      <c r="B322" s="20">
        <v>44897</v>
      </c>
      <c r="C322" s="21">
        <v>44897</v>
      </c>
      <c r="D322" s="46"/>
      <c r="E322" s="28" t="s">
        <v>1867</v>
      </c>
      <c r="F322" s="322"/>
      <c r="G322" s="322"/>
      <c r="H322" s="319"/>
      <c r="I322" s="52"/>
      <c r="J322" s="52"/>
      <c r="K322" s="52"/>
      <c r="L322" s="52"/>
      <c r="M322" s="25"/>
    </row>
    <row r="323" spans="1:13" ht="17.25" x14ac:dyDescent="0.2">
      <c r="A323" s="58" t="s">
        <v>1817</v>
      </c>
      <c r="B323" s="20">
        <v>44898</v>
      </c>
      <c r="C323" s="21">
        <v>44898</v>
      </c>
      <c r="D323" s="46"/>
      <c r="E323" s="28" t="s">
        <v>30</v>
      </c>
      <c r="F323" s="323"/>
      <c r="G323" s="323"/>
      <c r="H323" s="320"/>
      <c r="I323" s="52"/>
      <c r="J323" s="52"/>
      <c r="K323" s="52"/>
      <c r="L323" s="52"/>
      <c r="M323" s="25"/>
    </row>
  </sheetData>
  <autoFilter ref="A1:M26" xr:uid="{74C77AE3-8E05-4250-8AF9-56413A45A2BB}"/>
  <mergeCells count="75">
    <mergeCell ref="H3:H10"/>
    <mergeCell ref="G3:G10"/>
    <mergeCell ref="F3:F10"/>
    <mergeCell ref="H12:H18"/>
    <mergeCell ref="G12:G18"/>
    <mergeCell ref="F12:F18"/>
    <mergeCell ref="H20:H33"/>
    <mergeCell ref="G20:G33"/>
    <mergeCell ref="F20:F33"/>
    <mergeCell ref="H35:H42"/>
    <mergeCell ref="G35:G42"/>
    <mergeCell ref="F35:F42"/>
    <mergeCell ref="H44:H51"/>
    <mergeCell ref="G44:G51"/>
    <mergeCell ref="F44:F51"/>
    <mergeCell ref="H53:H68"/>
    <mergeCell ref="G53:G68"/>
    <mergeCell ref="F53:F68"/>
    <mergeCell ref="H70:H81"/>
    <mergeCell ref="G70:G81"/>
    <mergeCell ref="F70:F81"/>
    <mergeCell ref="H83:H89"/>
    <mergeCell ref="G83:G89"/>
    <mergeCell ref="F83:F89"/>
    <mergeCell ref="H91:H100"/>
    <mergeCell ref="G91:G100"/>
    <mergeCell ref="F91:F100"/>
    <mergeCell ref="H102:H111"/>
    <mergeCell ref="G102:G111"/>
    <mergeCell ref="F102:F111"/>
    <mergeCell ref="H113:H126"/>
    <mergeCell ref="G113:G126"/>
    <mergeCell ref="F113:F126"/>
    <mergeCell ref="H128:H145"/>
    <mergeCell ref="G128:G145"/>
    <mergeCell ref="F128:F145"/>
    <mergeCell ref="H147:H155"/>
    <mergeCell ref="G147:G155"/>
    <mergeCell ref="F147:F155"/>
    <mergeCell ref="H157:H165"/>
    <mergeCell ref="G157:G165"/>
    <mergeCell ref="F157:F165"/>
    <mergeCell ref="H167:H180"/>
    <mergeCell ref="G167:G180"/>
    <mergeCell ref="F167:F180"/>
    <mergeCell ref="H182:H195"/>
    <mergeCell ref="G182:G195"/>
    <mergeCell ref="F182:F195"/>
    <mergeCell ref="H197:H211"/>
    <mergeCell ref="G197:G211"/>
    <mergeCell ref="F197:F211"/>
    <mergeCell ref="H213:H225"/>
    <mergeCell ref="G213:G225"/>
    <mergeCell ref="F213:F225"/>
    <mergeCell ref="H263:H273"/>
    <mergeCell ref="G263:G273"/>
    <mergeCell ref="F263:F273"/>
    <mergeCell ref="H227:H244"/>
    <mergeCell ref="G227:G244"/>
    <mergeCell ref="F227:F244"/>
    <mergeCell ref="H246:H261"/>
    <mergeCell ref="G246:G261"/>
    <mergeCell ref="F246:F261"/>
    <mergeCell ref="H287:H294"/>
    <mergeCell ref="G287:G294"/>
    <mergeCell ref="F287:F294"/>
    <mergeCell ref="H275:H285"/>
    <mergeCell ref="G275:G285"/>
    <mergeCell ref="F275:F285"/>
    <mergeCell ref="H307:H323"/>
    <mergeCell ref="G307:G323"/>
    <mergeCell ref="F307:F323"/>
    <mergeCell ref="H296:H305"/>
    <mergeCell ref="G296:G305"/>
    <mergeCell ref="F296:F305"/>
  </mergeCells>
  <printOptions horizontalCentered="1" verticalCentered="1"/>
  <pageMargins left="0" right="0.12121212121212122" top="0" bottom="0" header="0" footer="0"/>
  <pageSetup paperSize="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72A3-99FC-4899-9159-B7CDFDC62702}">
  <sheetPr codeName="Sheet4"/>
  <dimension ref="A1:AF405"/>
  <sheetViews>
    <sheetView zoomScale="90" zoomScaleNormal="90" workbookViewId="0">
      <pane ySplit="1" topLeftCell="A183" activePane="bottomLeft" state="frozen"/>
      <selection activeCell="AJ19" sqref="AJ19"/>
      <selection pane="bottomLeft" activeCell="AH112" sqref="AH112"/>
    </sheetView>
  </sheetViews>
  <sheetFormatPr defaultColWidth="12.625" defaultRowHeight="12.75" x14ac:dyDescent="0.2"/>
  <cols>
    <col min="1" max="1" width="11.625" style="66" bestFit="1" customWidth="1"/>
    <col min="2" max="2" width="9.25" style="60" customWidth="1"/>
    <col min="3" max="3" width="4.75" style="59" customWidth="1"/>
    <col min="4" max="4" width="13.5" style="60" customWidth="1"/>
    <col min="5" max="5" width="68.75" style="61" customWidth="1"/>
    <col min="6" max="6" width="6.875" style="67" customWidth="1"/>
    <col min="7" max="7" width="10.875" style="68" hidden="1" customWidth="1"/>
    <col min="8" max="9" width="6.75" style="62" hidden="1" customWidth="1"/>
    <col min="10" max="10" width="10.125" style="63" hidden="1" customWidth="1"/>
    <col min="11" max="11" width="10.75" style="63" hidden="1" customWidth="1"/>
    <col min="12" max="12" width="9" style="64" customWidth="1"/>
    <col min="13" max="13" width="10.125" style="64" customWidth="1"/>
    <col min="14" max="15" width="10.125" style="64" hidden="1" customWidth="1"/>
    <col min="16" max="16" width="15.125" style="64" hidden="1" customWidth="1"/>
    <col min="17" max="17" width="15.5" style="69" hidden="1" customWidth="1"/>
    <col min="18" max="18" width="16.5" style="70" hidden="1" customWidth="1"/>
    <col min="19" max="20" width="11.125" style="65" hidden="1" customWidth="1"/>
    <col min="21" max="21" width="11.125" style="66" hidden="1" customWidth="1"/>
    <col min="22" max="22" width="10.625" style="66" hidden="1" customWidth="1"/>
    <col min="23" max="23" width="13.5" style="66" bestFit="1" customWidth="1"/>
    <col min="24" max="24" width="9.5" style="57" hidden="1" customWidth="1"/>
    <col min="25" max="25" width="19" style="57" hidden="1" customWidth="1"/>
    <col min="26" max="26" width="17.25" style="57" hidden="1" customWidth="1"/>
    <col min="27" max="27" width="32.25" style="57" hidden="1" customWidth="1"/>
    <col min="28" max="28" width="42.625" style="57" hidden="1" customWidth="1"/>
    <col min="29" max="29" width="16.875" style="57" hidden="1" customWidth="1"/>
    <col min="30" max="32" width="7.75" style="15" hidden="1" customWidth="1"/>
    <col min="33" max="47" width="7.75" style="15" customWidth="1"/>
    <col min="48" max="16384" width="12.625" style="15"/>
  </cols>
  <sheetData>
    <row r="1" spans="1:32" ht="47.25" x14ac:dyDescent="0.2">
      <c r="A1" s="1" t="s">
        <v>0</v>
      </c>
      <c r="B1" s="2" t="s">
        <v>137</v>
      </c>
      <c r="C1" s="3" t="s">
        <v>2</v>
      </c>
      <c r="D1" s="4" t="s">
        <v>3</v>
      </c>
      <c r="E1" s="4" t="s">
        <v>4</v>
      </c>
      <c r="F1" s="5" t="s">
        <v>5</v>
      </c>
      <c r="G1" s="6" t="s">
        <v>6</v>
      </c>
      <c r="H1" s="7" t="s">
        <v>7</v>
      </c>
      <c r="I1" s="7" t="s">
        <v>8</v>
      </c>
      <c r="J1" s="8" t="s">
        <v>9</v>
      </c>
      <c r="K1" s="8" t="s">
        <v>10</v>
      </c>
      <c r="L1" s="8" t="s">
        <v>11</v>
      </c>
      <c r="M1" s="9" t="s">
        <v>12</v>
      </c>
      <c r="N1" s="9" t="s">
        <v>13</v>
      </c>
      <c r="O1" s="9" t="s">
        <v>14</v>
      </c>
      <c r="P1" s="8" t="s">
        <v>15</v>
      </c>
      <c r="Q1" s="4" t="s">
        <v>16</v>
      </c>
      <c r="R1" s="10" t="s">
        <v>17</v>
      </c>
      <c r="S1" s="11" t="s">
        <v>18</v>
      </c>
      <c r="T1" s="11" t="s">
        <v>138</v>
      </c>
      <c r="U1" s="12" t="s">
        <v>19</v>
      </c>
      <c r="V1" s="12" t="s">
        <v>20</v>
      </c>
      <c r="W1" s="12" t="s">
        <v>21</v>
      </c>
      <c r="X1" s="12" t="s">
        <v>23</v>
      </c>
      <c r="Y1" s="2" t="s">
        <v>24</v>
      </c>
      <c r="Z1" s="2" t="s">
        <v>26</v>
      </c>
      <c r="AA1" s="2" t="s">
        <v>25</v>
      </c>
      <c r="AB1" s="2" t="s">
        <v>139</v>
      </c>
      <c r="AC1" s="2" t="s">
        <v>27</v>
      </c>
      <c r="AD1" s="13">
        <v>1.25</v>
      </c>
      <c r="AE1" s="14">
        <v>1.45</v>
      </c>
      <c r="AF1" s="106">
        <v>0.11</v>
      </c>
    </row>
    <row r="2" spans="1:32" ht="18.75" x14ac:dyDescent="0.2">
      <c r="A2" s="16" t="s">
        <v>140</v>
      </c>
      <c r="B2" s="17">
        <v>44675</v>
      </c>
      <c r="C2" s="18">
        <v>44675</v>
      </c>
      <c r="D2" s="33"/>
      <c r="E2" s="34" t="s">
        <v>141</v>
      </c>
      <c r="F2" s="35"/>
      <c r="G2" s="36"/>
      <c r="H2" s="36"/>
      <c r="I2" s="36"/>
      <c r="J2" s="37"/>
      <c r="K2" s="37"/>
      <c r="L2" s="38"/>
      <c r="M2" s="39"/>
      <c r="N2" s="39"/>
      <c r="O2" s="39"/>
      <c r="P2" s="39"/>
      <c r="Q2" s="40"/>
      <c r="R2" s="41"/>
      <c r="S2" s="42"/>
      <c r="T2" s="42"/>
      <c r="U2" s="43"/>
      <c r="V2" s="43"/>
      <c r="W2" s="16"/>
      <c r="X2" s="44"/>
      <c r="Y2" s="44"/>
      <c r="Z2" s="44"/>
      <c r="AA2" s="44"/>
      <c r="AB2" s="45"/>
      <c r="AC2" s="45"/>
    </row>
    <row r="3" spans="1:32" ht="17.25" x14ac:dyDescent="0.2">
      <c r="A3" s="19" t="s">
        <v>140</v>
      </c>
      <c r="B3" s="20">
        <v>44675</v>
      </c>
      <c r="C3" s="21">
        <v>44675</v>
      </c>
      <c r="D3" s="46"/>
      <c r="E3" s="28" t="s">
        <v>32</v>
      </c>
      <c r="F3" s="23" t="s">
        <v>33</v>
      </c>
      <c r="G3" s="56"/>
      <c r="H3" s="52"/>
      <c r="I3" s="52"/>
      <c r="J3" s="25"/>
      <c r="K3" s="25"/>
      <c r="L3" s="26">
        <v>0.33333333333333331</v>
      </c>
      <c r="M3" s="29">
        <v>0.75</v>
      </c>
      <c r="N3" s="29"/>
      <c r="O3" s="29"/>
      <c r="P3" s="29"/>
      <c r="Q3" s="30"/>
      <c r="R3" s="53"/>
      <c r="S3" s="31"/>
      <c r="T3" s="54"/>
      <c r="U3" s="32"/>
      <c r="V3" s="32"/>
      <c r="W3" s="55" t="s">
        <v>48</v>
      </c>
      <c r="X3" s="48"/>
      <c r="Y3" s="27"/>
      <c r="Z3" s="49"/>
      <c r="AA3" s="50"/>
      <c r="AB3" s="51"/>
      <c r="AC3" s="51"/>
    </row>
    <row r="4" spans="1:32" ht="17.25" x14ac:dyDescent="0.2">
      <c r="A4" s="19" t="s">
        <v>140</v>
      </c>
      <c r="B4" s="20">
        <v>44676</v>
      </c>
      <c r="C4" s="21">
        <v>44676</v>
      </c>
      <c r="D4" s="46"/>
      <c r="E4" s="28" t="s">
        <v>154</v>
      </c>
      <c r="F4" s="23" t="s">
        <v>39</v>
      </c>
      <c r="G4" s="56"/>
      <c r="H4" s="52"/>
      <c r="I4" s="52"/>
      <c r="J4" s="25"/>
      <c r="K4" s="25"/>
      <c r="L4" s="26">
        <v>0.29166666666666669</v>
      </c>
      <c r="M4" s="29">
        <v>0.83333333333333337</v>
      </c>
      <c r="N4" s="29"/>
      <c r="O4" s="29"/>
      <c r="P4" s="29"/>
      <c r="Q4" s="30"/>
      <c r="R4" s="53"/>
      <c r="S4" s="31"/>
      <c r="T4" s="54"/>
      <c r="U4" s="32"/>
      <c r="V4" s="32"/>
      <c r="W4" s="55" t="s">
        <v>48</v>
      </c>
      <c r="X4" s="48"/>
      <c r="Y4" s="27"/>
      <c r="Z4" s="49"/>
      <c r="AA4" s="50"/>
      <c r="AB4" s="51"/>
      <c r="AC4" s="51"/>
    </row>
    <row r="5" spans="1:32" x14ac:dyDescent="0.2">
      <c r="A5" s="82" t="s">
        <v>140</v>
      </c>
      <c r="B5" s="83">
        <v>44676</v>
      </c>
      <c r="C5" s="84"/>
      <c r="D5" s="75" t="s">
        <v>155</v>
      </c>
      <c r="E5" s="76" t="s">
        <v>156</v>
      </c>
      <c r="F5" s="85"/>
      <c r="G5" s="86">
        <v>4</v>
      </c>
      <c r="H5" s="87"/>
      <c r="I5" s="87"/>
      <c r="J5" s="88"/>
      <c r="K5" s="88"/>
      <c r="L5" s="89"/>
      <c r="M5" s="90"/>
      <c r="N5" s="90"/>
      <c r="O5" s="90" t="s">
        <v>157</v>
      </c>
      <c r="P5" s="90" t="s">
        <v>158</v>
      </c>
      <c r="Q5" s="91" t="s">
        <v>38</v>
      </c>
      <c r="R5" s="92">
        <v>35.549999999999997</v>
      </c>
      <c r="S5" s="93">
        <f>R5*AD1</f>
        <v>44.4375</v>
      </c>
      <c r="T5" s="94">
        <v>79</v>
      </c>
      <c r="U5" s="95">
        <f>((T5-S5)/T5)</f>
        <v>0.4375</v>
      </c>
      <c r="V5" s="95">
        <f>((T5-S5)/S5)</f>
        <v>0.77777777777777779</v>
      </c>
      <c r="W5" s="96" t="s">
        <v>1925</v>
      </c>
      <c r="X5" s="97"/>
      <c r="Y5" s="98" t="s">
        <v>143</v>
      </c>
      <c r="Z5" s="99" t="s">
        <v>1926</v>
      </c>
      <c r="AA5" s="100" t="s">
        <v>1927</v>
      </c>
      <c r="AB5" s="101" t="s">
        <v>146</v>
      </c>
      <c r="AC5" s="101" t="s">
        <v>1928</v>
      </c>
    </row>
    <row r="6" spans="1:32" ht="17.25" x14ac:dyDescent="0.2">
      <c r="A6" s="19" t="s">
        <v>140</v>
      </c>
      <c r="B6" s="20">
        <v>44677</v>
      </c>
      <c r="C6" s="21">
        <v>44677</v>
      </c>
      <c r="D6" s="46"/>
      <c r="E6" s="28" t="s">
        <v>35</v>
      </c>
      <c r="F6" s="23" t="s">
        <v>33</v>
      </c>
      <c r="G6" s="56"/>
      <c r="H6" s="52"/>
      <c r="I6" s="52"/>
      <c r="J6" s="25"/>
      <c r="K6" s="25"/>
      <c r="L6" s="26">
        <v>0.29166666666666669</v>
      </c>
      <c r="M6" s="29">
        <v>0.83333333333333337</v>
      </c>
      <c r="N6" s="29"/>
      <c r="O6" s="29"/>
      <c r="P6" s="29"/>
      <c r="Q6" s="30"/>
      <c r="R6" s="53"/>
      <c r="S6" s="31"/>
      <c r="T6" s="54"/>
      <c r="U6" s="32"/>
      <c r="V6" s="32"/>
      <c r="W6" s="55" t="s">
        <v>48</v>
      </c>
      <c r="X6" s="48"/>
      <c r="Y6" s="27"/>
      <c r="Z6" s="49"/>
      <c r="AA6" s="50"/>
      <c r="AB6" s="51"/>
      <c r="AC6" s="51"/>
    </row>
    <row r="7" spans="1:32" x14ac:dyDescent="0.2">
      <c r="A7" s="82" t="s">
        <v>140</v>
      </c>
      <c r="B7" s="83">
        <v>44677</v>
      </c>
      <c r="C7" s="84"/>
      <c r="D7" s="75" t="s">
        <v>172</v>
      </c>
      <c r="E7" s="76" t="s">
        <v>36</v>
      </c>
      <c r="F7" s="85"/>
      <c r="G7" s="86">
        <v>4.5</v>
      </c>
      <c r="H7" s="87">
        <v>10</v>
      </c>
      <c r="I7" s="87">
        <v>100</v>
      </c>
      <c r="J7" s="88"/>
      <c r="K7" s="88"/>
      <c r="L7" s="89"/>
      <c r="M7" s="90"/>
      <c r="N7" s="90"/>
      <c r="O7" s="90" t="s">
        <v>157</v>
      </c>
      <c r="P7" s="90" t="s">
        <v>151</v>
      </c>
      <c r="Q7" s="91" t="s">
        <v>38</v>
      </c>
      <c r="R7" s="92">
        <v>31.35</v>
      </c>
      <c r="S7" s="93">
        <f>R7*AD1</f>
        <v>39.1875</v>
      </c>
      <c r="T7" s="94">
        <v>79</v>
      </c>
      <c r="U7" s="95">
        <f t="shared" ref="U7:U12" si="0">((T7-S7)/T7)</f>
        <v>0.50395569620253167</v>
      </c>
      <c r="V7" s="95">
        <f t="shared" ref="V7:V12" si="1">((T7-S7)/S7)</f>
        <v>1.0159489633173844</v>
      </c>
      <c r="W7" s="96" t="s">
        <v>1925</v>
      </c>
      <c r="X7" s="97"/>
      <c r="Y7" s="98" t="s">
        <v>143</v>
      </c>
      <c r="Z7" s="99" t="s">
        <v>1926</v>
      </c>
      <c r="AA7" s="100" t="s">
        <v>1927</v>
      </c>
      <c r="AB7" s="101" t="s">
        <v>146</v>
      </c>
      <c r="AC7" s="101" t="s">
        <v>1928</v>
      </c>
    </row>
    <row r="8" spans="1:32" x14ac:dyDescent="0.2">
      <c r="A8" s="19" t="s">
        <v>140</v>
      </c>
      <c r="B8" s="20">
        <v>44677</v>
      </c>
      <c r="C8" s="21"/>
      <c r="D8" s="71" t="s">
        <v>174</v>
      </c>
      <c r="E8" s="72" t="s">
        <v>175</v>
      </c>
      <c r="F8" s="23"/>
      <c r="G8" s="56">
        <v>6</v>
      </c>
      <c r="H8" s="52">
        <v>4</v>
      </c>
      <c r="I8" s="52">
        <v>20</v>
      </c>
      <c r="J8" s="25"/>
      <c r="K8" s="25"/>
      <c r="L8" s="26"/>
      <c r="M8" s="29"/>
      <c r="N8" s="29"/>
      <c r="O8" s="29" t="s">
        <v>57</v>
      </c>
      <c r="P8" s="29" t="s">
        <v>151</v>
      </c>
      <c r="Q8" s="30" t="s">
        <v>176</v>
      </c>
      <c r="R8" s="53">
        <v>83.55</v>
      </c>
      <c r="S8" s="31">
        <f>R8*AD1</f>
        <v>104.4375</v>
      </c>
      <c r="T8" s="54">
        <v>149</v>
      </c>
      <c r="U8" s="32">
        <f t="shared" si="0"/>
        <v>0.29907718120805371</v>
      </c>
      <c r="V8" s="32">
        <f t="shared" si="1"/>
        <v>0.42669060442848594</v>
      </c>
      <c r="W8" s="55" t="s">
        <v>159</v>
      </c>
      <c r="X8" s="48"/>
      <c r="Y8" s="27" t="s">
        <v>143</v>
      </c>
      <c r="Z8" s="49" t="s">
        <v>1926</v>
      </c>
      <c r="AA8" s="50" t="s">
        <v>1927</v>
      </c>
      <c r="AB8" s="51" t="s">
        <v>146</v>
      </c>
      <c r="AC8" s="51" t="s">
        <v>1480</v>
      </c>
    </row>
    <row r="9" spans="1:32" x14ac:dyDescent="0.2">
      <c r="A9" s="19" t="s">
        <v>140</v>
      </c>
      <c r="B9" s="20">
        <v>44677</v>
      </c>
      <c r="C9" s="21"/>
      <c r="D9" s="71" t="s">
        <v>178</v>
      </c>
      <c r="E9" s="72" t="s">
        <v>179</v>
      </c>
      <c r="F9" s="23"/>
      <c r="G9" s="56">
        <v>2.5</v>
      </c>
      <c r="H9" s="52">
        <v>2</v>
      </c>
      <c r="I9" s="52">
        <v>15</v>
      </c>
      <c r="J9" s="25"/>
      <c r="K9" s="25"/>
      <c r="L9" s="26"/>
      <c r="M9" s="29"/>
      <c r="N9" s="29"/>
      <c r="O9" s="29" t="s">
        <v>157</v>
      </c>
      <c r="P9" s="29" t="s">
        <v>180</v>
      </c>
      <c r="Q9" s="30" t="s">
        <v>68</v>
      </c>
      <c r="R9" s="53">
        <v>101.1</v>
      </c>
      <c r="S9" s="31">
        <f>R9*AD1</f>
        <v>126.375</v>
      </c>
      <c r="T9" s="54">
        <v>199</v>
      </c>
      <c r="U9" s="32">
        <f t="shared" si="0"/>
        <v>0.3649497487437186</v>
      </c>
      <c r="V9" s="32">
        <f t="shared" si="1"/>
        <v>0.57467853610286845</v>
      </c>
      <c r="W9" s="55" t="s">
        <v>159</v>
      </c>
      <c r="X9" s="48"/>
      <c r="Y9" s="27" t="s">
        <v>143</v>
      </c>
      <c r="Z9" s="49" t="s">
        <v>1926</v>
      </c>
      <c r="AA9" s="50" t="s">
        <v>1927</v>
      </c>
      <c r="AB9" s="51" t="s">
        <v>146</v>
      </c>
      <c r="AC9" s="51" t="s">
        <v>1929</v>
      </c>
    </row>
    <row r="10" spans="1:32" x14ac:dyDescent="0.2">
      <c r="A10" s="19" t="s">
        <v>140</v>
      </c>
      <c r="B10" s="20">
        <v>44677</v>
      </c>
      <c r="C10" s="21"/>
      <c r="D10" s="71" t="s">
        <v>182</v>
      </c>
      <c r="E10" s="72" t="s">
        <v>183</v>
      </c>
      <c r="F10" s="23"/>
      <c r="G10" s="56">
        <v>2</v>
      </c>
      <c r="H10" s="52">
        <v>5</v>
      </c>
      <c r="I10" s="52">
        <v>30</v>
      </c>
      <c r="J10" s="25"/>
      <c r="K10" s="25"/>
      <c r="L10" s="26"/>
      <c r="M10" s="29"/>
      <c r="N10" s="29"/>
      <c r="O10" s="29" t="s">
        <v>157</v>
      </c>
      <c r="P10" s="29" t="s">
        <v>151</v>
      </c>
      <c r="Q10" s="30" t="s">
        <v>56</v>
      </c>
      <c r="R10" s="53">
        <v>55.25</v>
      </c>
      <c r="S10" s="31">
        <f>R10*AD1</f>
        <v>69.0625</v>
      </c>
      <c r="T10" s="54">
        <v>99</v>
      </c>
      <c r="U10" s="32">
        <f t="shared" si="0"/>
        <v>0.30239898989898989</v>
      </c>
      <c r="V10" s="32">
        <f t="shared" si="1"/>
        <v>0.43348416289592762</v>
      </c>
      <c r="W10" s="55" t="s">
        <v>159</v>
      </c>
      <c r="X10" s="48"/>
      <c r="Y10" s="27" t="s">
        <v>143</v>
      </c>
      <c r="Z10" s="49" t="s">
        <v>1926</v>
      </c>
      <c r="AA10" s="50" t="s">
        <v>1927</v>
      </c>
      <c r="AB10" s="51" t="s">
        <v>146</v>
      </c>
      <c r="AC10" s="51" t="s">
        <v>1930</v>
      </c>
    </row>
    <row r="11" spans="1:32" x14ac:dyDescent="0.2">
      <c r="A11" s="19" t="s">
        <v>140</v>
      </c>
      <c r="B11" s="20">
        <v>44677</v>
      </c>
      <c r="C11" s="21"/>
      <c r="D11" s="71" t="s">
        <v>1931</v>
      </c>
      <c r="E11" s="72" t="s">
        <v>186</v>
      </c>
      <c r="F11" s="23"/>
      <c r="G11" s="56">
        <v>4</v>
      </c>
      <c r="H11" s="52">
        <v>2</v>
      </c>
      <c r="I11" s="52">
        <v>6</v>
      </c>
      <c r="J11" s="25"/>
      <c r="K11" s="25"/>
      <c r="L11" s="26"/>
      <c r="M11" s="29"/>
      <c r="N11" s="29"/>
      <c r="O11" s="29" t="s">
        <v>157</v>
      </c>
      <c r="P11" s="29" t="s">
        <v>151</v>
      </c>
      <c r="Q11" s="30" t="s">
        <v>187</v>
      </c>
      <c r="R11" s="53">
        <v>494</v>
      </c>
      <c r="S11" s="31">
        <f>R11*AD1</f>
        <v>617.5</v>
      </c>
      <c r="T11" s="54">
        <v>769</v>
      </c>
      <c r="U11" s="32">
        <f t="shared" si="0"/>
        <v>0.19700910273081926</v>
      </c>
      <c r="V11" s="32">
        <f t="shared" si="1"/>
        <v>0.24534412955465587</v>
      </c>
      <c r="W11" s="55" t="s">
        <v>188</v>
      </c>
      <c r="X11" s="48"/>
      <c r="Y11" s="27" t="s">
        <v>143</v>
      </c>
      <c r="Z11" s="49" t="s">
        <v>1926</v>
      </c>
      <c r="AA11" s="50" t="s">
        <v>1927</v>
      </c>
      <c r="AB11" s="51" t="s">
        <v>146</v>
      </c>
      <c r="AC11" s="51" t="s">
        <v>1932</v>
      </c>
    </row>
    <row r="12" spans="1:32" x14ac:dyDescent="0.2">
      <c r="A12" s="19" t="s">
        <v>140</v>
      </c>
      <c r="B12" s="20">
        <v>44677</v>
      </c>
      <c r="C12" s="21"/>
      <c r="D12" s="71" t="s">
        <v>1933</v>
      </c>
      <c r="E12" s="72" t="s">
        <v>191</v>
      </c>
      <c r="F12" s="23"/>
      <c r="G12" s="56">
        <v>8</v>
      </c>
      <c r="H12" s="52">
        <v>2</v>
      </c>
      <c r="I12" s="52">
        <v>6</v>
      </c>
      <c r="J12" s="25"/>
      <c r="K12" s="25"/>
      <c r="L12" s="26"/>
      <c r="M12" s="29"/>
      <c r="N12" s="29"/>
      <c r="O12" s="29" t="s">
        <v>157</v>
      </c>
      <c r="P12" s="29" t="s">
        <v>151</v>
      </c>
      <c r="Q12" s="30" t="s">
        <v>187</v>
      </c>
      <c r="R12" s="53">
        <v>587.5</v>
      </c>
      <c r="S12" s="31">
        <f>R12*AD1</f>
        <v>734.375</v>
      </c>
      <c r="T12" s="54">
        <v>899</v>
      </c>
      <c r="U12" s="32">
        <f t="shared" si="0"/>
        <v>0.18312013348164627</v>
      </c>
      <c r="V12" s="32">
        <f t="shared" si="1"/>
        <v>0.22417021276595744</v>
      </c>
      <c r="W12" s="55" t="s">
        <v>188</v>
      </c>
      <c r="X12" s="48"/>
      <c r="Y12" s="27" t="s">
        <v>143</v>
      </c>
      <c r="Z12" s="49" t="s">
        <v>1926</v>
      </c>
      <c r="AA12" s="50" t="s">
        <v>1927</v>
      </c>
      <c r="AB12" s="51" t="s">
        <v>146</v>
      </c>
      <c r="AC12" s="51" t="s">
        <v>1934</v>
      </c>
    </row>
    <row r="13" spans="1:32" ht="17.25" x14ac:dyDescent="0.2">
      <c r="A13" s="19" t="s">
        <v>140</v>
      </c>
      <c r="B13" s="20">
        <v>44678</v>
      </c>
      <c r="C13" s="21">
        <v>44678</v>
      </c>
      <c r="D13" s="46"/>
      <c r="E13" s="28" t="s">
        <v>193</v>
      </c>
      <c r="F13" s="23" t="s">
        <v>80</v>
      </c>
      <c r="G13" s="56"/>
      <c r="H13" s="52"/>
      <c r="I13" s="52"/>
      <c r="J13" s="25"/>
      <c r="K13" s="25"/>
      <c r="L13" s="26" t="s">
        <v>194</v>
      </c>
      <c r="M13" s="29" t="s">
        <v>194</v>
      </c>
      <c r="N13" s="29"/>
      <c r="O13" s="29"/>
      <c r="P13" s="29"/>
      <c r="Q13" s="30"/>
      <c r="R13" s="53"/>
      <c r="S13" s="31"/>
      <c r="T13" s="54"/>
      <c r="U13" s="32"/>
      <c r="V13" s="32"/>
      <c r="W13" s="55" t="s">
        <v>195</v>
      </c>
      <c r="X13" s="48"/>
      <c r="Y13" s="27"/>
      <c r="Z13" s="49"/>
      <c r="AA13" s="50"/>
      <c r="AB13" s="51"/>
      <c r="AC13" s="51"/>
    </row>
    <row r="14" spans="1:32" ht="17.25" x14ac:dyDescent="0.2">
      <c r="A14" s="19" t="s">
        <v>140</v>
      </c>
      <c r="B14" s="20">
        <v>44679</v>
      </c>
      <c r="C14" s="21">
        <v>44679</v>
      </c>
      <c r="D14" s="46"/>
      <c r="E14" s="28" t="s">
        <v>196</v>
      </c>
      <c r="F14" s="23" t="s">
        <v>33</v>
      </c>
      <c r="G14" s="56"/>
      <c r="H14" s="52"/>
      <c r="I14" s="52"/>
      <c r="J14" s="25"/>
      <c r="K14" s="25"/>
      <c r="L14" s="26">
        <v>0.33333333333333331</v>
      </c>
      <c r="M14" s="29">
        <v>0.95833333333333337</v>
      </c>
      <c r="N14" s="29"/>
      <c r="O14" s="29"/>
      <c r="P14" s="29"/>
      <c r="Q14" s="30"/>
      <c r="R14" s="53"/>
      <c r="S14" s="31"/>
      <c r="T14" s="54"/>
      <c r="U14" s="32"/>
      <c r="V14" s="32"/>
      <c r="W14" s="55" t="s">
        <v>48</v>
      </c>
      <c r="X14" s="48"/>
      <c r="Y14" s="27"/>
      <c r="Z14" s="49"/>
      <c r="AA14" s="50"/>
      <c r="AB14" s="51"/>
      <c r="AC14" s="51"/>
    </row>
    <row r="15" spans="1:32" x14ac:dyDescent="0.2">
      <c r="A15" s="19" t="s">
        <v>140</v>
      </c>
      <c r="B15" s="20">
        <v>44679</v>
      </c>
      <c r="C15" s="21"/>
      <c r="D15" s="71" t="s">
        <v>1935</v>
      </c>
      <c r="E15" s="72" t="s">
        <v>201</v>
      </c>
      <c r="F15" s="23"/>
      <c r="G15" s="56">
        <v>3</v>
      </c>
      <c r="H15" s="52">
        <v>10</v>
      </c>
      <c r="I15" s="52">
        <v>30</v>
      </c>
      <c r="J15" s="25"/>
      <c r="K15" s="25"/>
      <c r="L15" s="26"/>
      <c r="M15" s="29"/>
      <c r="N15" s="29"/>
      <c r="O15" s="29" t="s">
        <v>157</v>
      </c>
      <c r="P15" s="29" t="s">
        <v>151</v>
      </c>
      <c r="Q15" s="30" t="s">
        <v>108</v>
      </c>
      <c r="R15" s="53">
        <v>66</v>
      </c>
      <c r="S15" s="31">
        <f>R15*AD1</f>
        <v>82.5</v>
      </c>
      <c r="T15" s="54">
        <v>119</v>
      </c>
      <c r="U15" s="32">
        <f t="shared" ref="U15:U21" si="2">((T15-S15)/T15)</f>
        <v>0.30672268907563027</v>
      </c>
      <c r="V15" s="32">
        <f t="shared" ref="V15:V21" si="3">((T15-S15)/S15)</f>
        <v>0.44242424242424244</v>
      </c>
      <c r="W15" s="55" t="s">
        <v>159</v>
      </c>
      <c r="X15" s="48"/>
      <c r="Y15" s="27" t="s">
        <v>197</v>
      </c>
      <c r="Z15" s="49" t="s">
        <v>40</v>
      </c>
      <c r="AA15" s="50" t="s">
        <v>198</v>
      </c>
      <c r="AB15" s="51" t="s">
        <v>199</v>
      </c>
      <c r="AC15" s="51"/>
    </row>
    <row r="16" spans="1:32" x14ac:dyDescent="0.2">
      <c r="A16" s="19" t="s">
        <v>140</v>
      </c>
      <c r="B16" s="20">
        <v>44679</v>
      </c>
      <c r="C16" s="21"/>
      <c r="D16" s="71" t="s">
        <v>1936</v>
      </c>
      <c r="E16" s="72" t="s">
        <v>41</v>
      </c>
      <c r="F16" s="23"/>
      <c r="G16" s="56">
        <v>4.5</v>
      </c>
      <c r="H16" s="52">
        <v>10</v>
      </c>
      <c r="I16" s="52">
        <v>30</v>
      </c>
      <c r="J16" s="25"/>
      <c r="K16" s="25"/>
      <c r="L16" s="26"/>
      <c r="M16" s="29"/>
      <c r="N16" s="29"/>
      <c r="O16" s="29" t="s">
        <v>136</v>
      </c>
      <c r="P16" s="29" t="s">
        <v>151</v>
      </c>
      <c r="Q16" s="30" t="s">
        <v>204</v>
      </c>
      <c r="R16" s="53">
        <v>81.28</v>
      </c>
      <c r="S16" s="31">
        <f>R16*AD1</f>
        <v>101.6</v>
      </c>
      <c r="T16" s="54">
        <v>149</v>
      </c>
      <c r="U16" s="32">
        <f t="shared" si="2"/>
        <v>0.31812080536912757</v>
      </c>
      <c r="V16" s="32">
        <f t="shared" si="3"/>
        <v>0.4665354330708662</v>
      </c>
      <c r="W16" s="55" t="s">
        <v>159</v>
      </c>
      <c r="X16" s="48"/>
      <c r="Y16" s="27" t="s">
        <v>197</v>
      </c>
      <c r="Z16" s="49" t="s">
        <v>40</v>
      </c>
      <c r="AA16" s="50" t="s">
        <v>198</v>
      </c>
      <c r="AB16" s="51" t="s">
        <v>199</v>
      </c>
      <c r="AC16" s="51"/>
    </row>
    <row r="17" spans="1:29" x14ac:dyDescent="0.2">
      <c r="A17" s="19" t="s">
        <v>140</v>
      </c>
      <c r="B17" s="20">
        <v>44679</v>
      </c>
      <c r="C17" s="21"/>
      <c r="D17" s="71" t="s">
        <v>1937</v>
      </c>
      <c r="E17" s="72" t="s">
        <v>207</v>
      </c>
      <c r="F17" s="23"/>
      <c r="G17" s="56">
        <v>8</v>
      </c>
      <c r="H17" s="52">
        <v>10</v>
      </c>
      <c r="I17" s="52">
        <v>50</v>
      </c>
      <c r="J17" s="25"/>
      <c r="K17" s="25"/>
      <c r="L17" s="26"/>
      <c r="M17" s="29"/>
      <c r="N17" s="29"/>
      <c r="O17" s="29" t="s">
        <v>57</v>
      </c>
      <c r="P17" s="29" t="s">
        <v>180</v>
      </c>
      <c r="Q17" s="30" t="s">
        <v>108</v>
      </c>
      <c r="R17" s="53">
        <v>174.95</v>
      </c>
      <c r="S17" s="31">
        <f>R17*AD1</f>
        <v>218.6875</v>
      </c>
      <c r="T17" s="54">
        <v>319</v>
      </c>
      <c r="U17" s="32">
        <f t="shared" si="2"/>
        <v>0.31445924764890282</v>
      </c>
      <c r="V17" s="32">
        <f t="shared" si="3"/>
        <v>0.45870248642469275</v>
      </c>
      <c r="W17" s="55" t="s">
        <v>159</v>
      </c>
      <c r="X17" s="48"/>
      <c r="Y17" s="27" t="s">
        <v>197</v>
      </c>
      <c r="Z17" s="49" t="s">
        <v>40</v>
      </c>
      <c r="AA17" s="50" t="s">
        <v>198</v>
      </c>
      <c r="AB17" s="51" t="s">
        <v>199</v>
      </c>
      <c r="AC17" s="51"/>
    </row>
    <row r="18" spans="1:29" x14ac:dyDescent="0.2">
      <c r="A18" s="19" t="s">
        <v>140</v>
      </c>
      <c r="B18" s="20">
        <v>44679</v>
      </c>
      <c r="C18" s="21"/>
      <c r="D18" s="71" t="s">
        <v>1938</v>
      </c>
      <c r="E18" s="72" t="s">
        <v>210</v>
      </c>
      <c r="F18" s="23"/>
      <c r="G18" s="56">
        <v>3</v>
      </c>
      <c r="H18" s="52">
        <v>10</v>
      </c>
      <c r="I18" s="52">
        <v>30</v>
      </c>
      <c r="J18" s="25"/>
      <c r="K18" s="25"/>
      <c r="L18" s="26"/>
      <c r="M18" s="29"/>
      <c r="N18" s="29"/>
      <c r="O18" s="29" t="s">
        <v>57</v>
      </c>
      <c r="P18" s="29" t="s">
        <v>151</v>
      </c>
      <c r="Q18" s="30" t="s">
        <v>108</v>
      </c>
      <c r="R18" s="53">
        <v>156.38</v>
      </c>
      <c r="S18" s="31">
        <f>R18*AD1</f>
        <v>195.47499999999999</v>
      </c>
      <c r="T18" s="54">
        <v>289</v>
      </c>
      <c r="U18" s="32">
        <f t="shared" si="2"/>
        <v>0.32361591695501735</v>
      </c>
      <c r="V18" s="32">
        <f t="shared" si="3"/>
        <v>0.47844992965852418</v>
      </c>
      <c r="W18" s="55" t="s">
        <v>159</v>
      </c>
      <c r="X18" s="48"/>
      <c r="Y18" s="27" t="s">
        <v>197</v>
      </c>
      <c r="Z18" s="49" t="s">
        <v>40</v>
      </c>
      <c r="AA18" s="50" t="s">
        <v>198</v>
      </c>
      <c r="AB18" s="51" t="s">
        <v>199</v>
      </c>
      <c r="AC18" s="51"/>
    </row>
    <row r="19" spans="1:29" x14ac:dyDescent="0.2">
      <c r="A19" s="19" t="s">
        <v>140</v>
      </c>
      <c r="B19" s="20">
        <v>44679</v>
      </c>
      <c r="C19" s="21"/>
      <c r="D19" s="71" t="s">
        <v>1939</v>
      </c>
      <c r="E19" s="72" t="s">
        <v>214</v>
      </c>
      <c r="F19" s="23"/>
      <c r="G19" s="56">
        <v>5</v>
      </c>
      <c r="H19" s="52">
        <v>2</v>
      </c>
      <c r="I19" s="52"/>
      <c r="J19" s="25"/>
      <c r="K19" s="25"/>
      <c r="L19" s="26"/>
      <c r="M19" s="29"/>
      <c r="N19" s="29"/>
      <c r="O19" s="29" t="s">
        <v>157</v>
      </c>
      <c r="P19" s="29" t="s">
        <v>158</v>
      </c>
      <c r="Q19" s="30" t="s">
        <v>108</v>
      </c>
      <c r="R19" s="53">
        <v>105</v>
      </c>
      <c r="S19" s="31">
        <f>R19*AD1</f>
        <v>131.25</v>
      </c>
      <c r="T19" s="54">
        <v>199</v>
      </c>
      <c r="U19" s="32">
        <f t="shared" si="2"/>
        <v>0.34045226130653267</v>
      </c>
      <c r="V19" s="32">
        <f t="shared" si="3"/>
        <v>0.5161904761904762</v>
      </c>
      <c r="W19" s="55" t="s">
        <v>159</v>
      </c>
      <c r="X19" s="48"/>
      <c r="Y19" s="27" t="s">
        <v>197</v>
      </c>
      <c r="Z19" s="49" t="s">
        <v>40</v>
      </c>
      <c r="AA19" s="50" t="s">
        <v>198</v>
      </c>
      <c r="AB19" s="51" t="s">
        <v>199</v>
      </c>
      <c r="AC19" s="51"/>
    </row>
    <row r="20" spans="1:29" x14ac:dyDescent="0.2">
      <c r="A20" s="19" t="s">
        <v>140</v>
      </c>
      <c r="B20" s="20">
        <v>44679</v>
      </c>
      <c r="C20" s="21"/>
      <c r="D20" s="71" t="s">
        <v>1940</v>
      </c>
      <c r="E20" s="72" t="s">
        <v>186</v>
      </c>
      <c r="F20" s="23"/>
      <c r="G20" s="56">
        <v>4</v>
      </c>
      <c r="H20" s="52">
        <v>2</v>
      </c>
      <c r="I20" s="52">
        <v>6</v>
      </c>
      <c r="J20" s="25"/>
      <c r="K20" s="25"/>
      <c r="L20" s="26"/>
      <c r="M20" s="29"/>
      <c r="N20" s="29"/>
      <c r="O20" s="29" t="s">
        <v>157</v>
      </c>
      <c r="P20" s="29" t="s">
        <v>151</v>
      </c>
      <c r="Q20" s="30" t="s">
        <v>187</v>
      </c>
      <c r="R20" s="53">
        <v>305.76</v>
      </c>
      <c r="S20" s="31">
        <f>R20*AD1</f>
        <v>382.2</v>
      </c>
      <c r="T20" s="54">
        <v>499</v>
      </c>
      <c r="U20" s="32">
        <f t="shared" si="2"/>
        <v>0.23406813627254511</v>
      </c>
      <c r="V20" s="32">
        <f t="shared" si="3"/>
        <v>0.30559916274201993</v>
      </c>
      <c r="W20" s="55" t="s">
        <v>188</v>
      </c>
      <c r="X20" s="48"/>
      <c r="Y20" s="27" t="s">
        <v>197</v>
      </c>
      <c r="Z20" s="49" t="s">
        <v>40</v>
      </c>
      <c r="AA20" s="50" t="s">
        <v>198</v>
      </c>
      <c r="AB20" s="51" t="s">
        <v>199</v>
      </c>
      <c r="AC20" s="51"/>
    </row>
    <row r="21" spans="1:29" x14ac:dyDescent="0.2">
      <c r="A21" s="19" t="s">
        <v>140</v>
      </c>
      <c r="B21" s="20">
        <v>44679</v>
      </c>
      <c r="C21" s="21"/>
      <c r="D21" s="71" t="s">
        <v>1941</v>
      </c>
      <c r="E21" s="72" t="s">
        <v>191</v>
      </c>
      <c r="F21" s="23"/>
      <c r="G21" s="56">
        <v>8</v>
      </c>
      <c r="H21" s="52">
        <v>2</v>
      </c>
      <c r="I21" s="52">
        <v>6</v>
      </c>
      <c r="J21" s="25"/>
      <c r="K21" s="25"/>
      <c r="L21" s="26"/>
      <c r="M21" s="29"/>
      <c r="N21" s="29"/>
      <c r="O21" s="29" t="s">
        <v>157</v>
      </c>
      <c r="P21" s="29" t="s">
        <v>151</v>
      </c>
      <c r="Q21" s="30" t="s">
        <v>187</v>
      </c>
      <c r="R21" s="53">
        <v>453.81</v>
      </c>
      <c r="S21" s="31">
        <f>R21*AD1</f>
        <v>567.26250000000005</v>
      </c>
      <c r="T21" s="54">
        <v>699</v>
      </c>
      <c r="U21" s="32">
        <f t="shared" si="2"/>
        <v>0.18846566523605143</v>
      </c>
      <c r="V21" s="32">
        <f t="shared" si="3"/>
        <v>0.23223375421431866</v>
      </c>
      <c r="W21" s="55" t="s">
        <v>188</v>
      </c>
      <c r="X21" s="48"/>
      <c r="Y21" s="27" t="s">
        <v>197</v>
      </c>
      <c r="Z21" s="49" t="s">
        <v>40</v>
      </c>
      <c r="AA21" s="50" t="s">
        <v>198</v>
      </c>
      <c r="AB21" s="51" t="s">
        <v>199</v>
      </c>
      <c r="AC21" s="51"/>
    </row>
    <row r="22" spans="1:29" ht="17.25" x14ac:dyDescent="0.2">
      <c r="A22" s="19" t="s">
        <v>140</v>
      </c>
      <c r="B22" s="20">
        <v>44680</v>
      </c>
      <c r="C22" s="21">
        <v>44680</v>
      </c>
      <c r="D22" s="46"/>
      <c r="E22" s="28" t="s">
        <v>218</v>
      </c>
      <c r="F22" s="23" t="s">
        <v>33</v>
      </c>
      <c r="G22" s="56"/>
      <c r="H22" s="52"/>
      <c r="I22" s="52"/>
      <c r="J22" s="25"/>
      <c r="K22" s="25"/>
      <c r="L22" s="26">
        <v>0.60416666666666663</v>
      </c>
      <c r="M22" s="29">
        <v>0.95833333333333337</v>
      </c>
      <c r="N22" s="29"/>
      <c r="O22" s="29"/>
      <c r="P22" s="29"/>
      <c r="Q22" s="30"/>
      <c r="R22" s="53"/>
      <c r="S22" s="31"/>
      <c r="T22" s="54"/>
      <c r="U22" s="32"/>
      <c r="V22" s="32"/>
      <c r="W22" s="55" t="s">
        <v>48</v>
      </c>
      <c r="X22" s="48"/>
      <c r="Y22" s="27"/>
      <c r="Z22" s="49"/>
      <c r="AA22" s="50"/>
      <c r="AB22" s="51"/>
      <c r="AC22" s="51"/>
    </row>
    <row r="23" spans="1:29" x14ac:dyDescent="0.2">
      <c r="A23" s="82" t="s">
        <v>140</v>
      </c>
      <c r="B23" s="83">
        <v>44680</v>
      </c>
      <c r="C23" s="84"/>
      <c r="D23" s="75" t="s">
        <v>222</v>
      </c>
      <c r="E23" s="76" t="s">
        <v>223</v>
      </c>
      <c r="F23" s="85"/>
      <c r="G23" s="86">
        <v>2</v>
      </c>
      <c r="H23" s="87">
        <v>16</v>
      </c>
      <c r="I23" s="87">
        <v>88</v>
      </c>
      <c r="J23" s="88"/>
      <c r="K23" s="88"/>
      <c r="L23" s="89"/>
      <c r="M23" s="90"/>
      <c r="N23" s="90"/>
      <c r="O23" s="90" t="s">
        <v>157</v>
      </c>
      <c r="P23" s="90" t="s">
        <v>151</v>
      </c>
      <c r="Q23" s="91" t="s">
        <v>44</v>
      </c>
      <c r="R23" s="92">
        <v>24</v>
      </c>
      <c r="S23" s="93">
        <f>R23*AE1</f>
        <v>34.799999999999997</v>
      </c>
      <c r="T23" s="94">
        <v>79</v>
      </c>
      <c r="U23" s="95">
        <f>((T23-S23)/T23)</f>
        <v>0.55949367088607593</v>
      </c>
      <c r="V23" s="95">
        <f>((T23-S23)/S23)</f>
        <v>1.2701149425287359</v>
      </c>
      <c r="W23" s="96" t="s">
        <v>1925</v>
      </c>
      <c r="X23" s="97"/>
      <c r="Y23" s="98" t="s">
        <v>219</v>
      </c>
      <c r="Z23" s="99" t="s">
        <v>67</v>
      </c>
      <c r="AA23" s="100" t="s">
        <v>220</v>
      </c>
      <c r="AB23" s="101" t="s">
        <v>45</v>
      </c>
      <c r="AC23" s="101" t="s">
        <v>221</v>
      </c>
    </row>
    <row r="24" spans="1:29" x14ac:dyDescent="0.2">
      <c r="A24" s="19" t="s">
        <v>140</v>
      </c>
      <c r="B24" s="20">
        <v>44680</v>
      </c>
      <c r="C24" s="21"/>
      <c r="D24" s="71" t="s">
        <v>1942</v>
      </c>
      <c r="E24" s="72" t="s">
        <v>226</v>
      </c>
      <c r="F24" s="23"/>
      <c r="G24" s="56">
        <v>3</v>
      </c>
      <c r="H24" s="52">
        <v>16</v>
      </c>
      <c r="I24" s="52">
        <v>44</v>
      </c>
      <c r="J24" s="25"/>
      <c r="K24" s="25"/>
      <c r="L24" s="26"/>
      <c r="M24" s="29"/>
      <c r="N24" s="29"/>
      <c r="O24" s="29" t="s">
        <v>136</v>
      </c>
      <c r="P24" s="29" t="s">
        <v>151</v>
      </c>
      <c r="Q24" s="30" t="s">
        <v>227</v>
      </c>
      <c r="R24" s="53">
        <v>54</v>
      </c>
      <c r="S24" s="31">
        <f>R24*AE1</f>
        <v>78.3</v>
      </c>
      <c r="T24" s="54">
        <v>119</v>
      </c>
      <c r="U24" s="32">
        <f>((T24-S24)/T24)</f>
        <v>0.34201680672268908</v>
      </c>
      <c r="V24" s="32">
        <f>((T24-S24)/S24)</f>
        <v>0.51979565772669223</v>
      </c>
      <c r="W24" s="55" t="s">
        <v>159</v>
      </c>
      <c r="X24" s="48"/>
      <c r="Y24" s="27" t="s">
        <v>219</v>
      </c>
      <c r="Z24" s="49" t="s">
        <v>67</v>
      </c>
      <c r="AA24" s="50" t="s">
        <v>220</v>
      </c>
      <c r="AB24" s="51" t="s">
        <v>45</v>
      </c>
      <c r="AC24" s="51" t="s">
        <v>230</v>
      </c>
    </row>
    <row r="25" spans="1:29" x14ac:dyDescent="0.2">
      <c r="A25" s="19" t="s">
        <v>140</v>
      </c>
      <c r="B25" s="20">
        <v>44680</v>
      </c>
      <c r="C25" s="21"/>
      <c r="D25" s="71" t="s">
        <v>231</v>
      </c>
      <c r="E25" s="72" t="s">
        <v>232</v>
      </c>
      <c r="F25" s="23"/>
      <c r="G25" s="56">
        <v>3.5</v>
      </c>
      <c r="H25" s="52">
        <v>1</v>
      </c>
      <c r="I25" s="52">
        <v>10</v>
      </c>
      <c r="J25" s="25"/>
      <c r="K25" s="25"/>
      <c r="L25" s="26"/>
      <c r="M25" s="29"/>
      <c r="N25" s="29"/>
      <c r="O25" s="29" t="s">
        <v>136</v>
      </c>
      <c r="P25" s="29" t="s">
        <v>158</v>
      </c>
      <c r="Q25" s="30" t="s">
        <v>233</v>
      </c>
      <c r="R25" s="53">
        <f>1450/3</f>
        <v>483.33333333333331</v>
      </c>
      <c r="S25" s="31">
        <f>R25*AE1</f>
        <v>700.83333333333326</v>
      </c>
      <c r="T25" s="54">
        <v>999</v>
      </c>
      <c r="U25" s="32">
        <f>((T25-S25)/T25)</f>
        <v>0.29846513179846523</v>
      </c>
      <c r="V25" s="32">
        <f>((T25-S25)/S25)</f>
        <v>0.42544589774078495</v>
      </c>
      <c r="W25" s="55" t="s">
        <v>159</v>
      </c>
      <c r="X25" s="48"/>
      <c r="Y25" s="27" t="s">
        <v>219</v>
      </c>
      <c r="Z25" s="49" t="s">
        <v>67</v>
      </c>
      <c r="AA25" s="50" t="s">
        <v>220</v>
      </c>
      <c r="AB25" s="51" t="s">
        <v>45</v>
      </c>
      <c r="AC25" s="51" t="s">
        <v>235</v>
      </c>
    </row>
    <row r="26" spans="1:29" ht="17.25" x14ac:dyDescent="0.2">
      <c r="A26" s="19" t="s">
        <v>140</v>
      </c>
      <c r="B26" s="20">
        <v>44681</v>
      </c>
      <c r="C26" s="21">
        <v>44681</v>
      </c>
      <c r="D26" s="46"/>
      <c r="E26" s="28" t="s">
        <v>133</v>
      </c>
      <c r="F26" s="23" t="s">
        <v>39</v>
      </c>
      <c r="G26" s="56"/>
      <c r="H26" s="52"/>
      <c r="I26" s="52"/>
      <c r="J26" s="25"/>
      <c r="K26" s="25"/>
      <c r="L26" s="26">
        <v>0.33333333333333331</v>
      </c>
      <c r="M26" s="29">
        <v>0.83333333333333337</v>
      </c>
      <c r="N26" s="29"/>
      <c r="O26" s="29"/>
      <c r="P26" s="29"/>
      <c r="Q26" s="30"/>
      <c r="R26" s="53"/>
      <c r="S26" s="31"/>
      <c r="T26" s="54"/>
      <c r="U26" s="32"/>
      <c r="V26" s="32"/>
      <c r="W26" s="55" t="s">
        <v>48</v>
      </c>
      <c r="X26" s="48"/>
      <c r="Y26" s="27"/>
      <c r="Z26" s="49"/>
      <c r="AA26" s="50"/>
      <c r="AB26" s="51"/>
      <c r="AC26" s="51"/>
    </row>
    <row r="27" spans="1:29" x14ac:dyDescent="0.2">
      <c r="A27" s="82" t="s">
        <v>140</v>
      </c>
      <c r="B27" s="83">
        <v>44681</v>
      </c>
      <c r="C27" s="84"/>
      <c r="D27" s="75" t="s">
        <v>1943</v>
      </c>
      <c r="E27" s="76" t="s">
        <v>237</v>
      </c>
      <c r="F27" s="85"/>
      <c r="G27" s="86">
        <v>3.5</v>
      </c>
      <c r="H27" s="87">
        <v>10</v>
      </c>
      <c r="I27" s="87">
        <v>50</v>
      </c>
      <c r="J27" s="88"/>
      <c r="K27" s="88"/>
      <c r="L27" s="89"/>
      <c r="M27" s="90"/>
      <c r="N27" s="90"/>
      <c r="O27" s="90" t="s">
        <v>157</v>
      </c>
      <c r="P27" s="90" t="s">
        <v>151</v>
      </c>
      <c r="Q27" s="91" t="s">
        <v>38</v>
      </c>
      <c r="R27" s="92">
        <v>33.840000000000003</v>
      </c>
      <c r="S27" s="93">
        <f>R27*AD1</f>
        <v>42.300000000000004</v>
      </c>
      <c r="T27" s="94">
        <v>79</v>
      </c>
      <c r="U27" s="95">
        <f>((T27-S27)/T27)</f>
        <v>0.46455696202531638</v>
      </c>
      <c r="V27" s="95">
        <f>((T27-S27)/S27)</f>
        <v>0.86761229314420785</v>
      </c>
      <c r="W27" s="96" t="s">
        <v>1925</v>
      </c>
      <c r="X27" s="97"/>
      <c r="Y27" s="98" t="s">
        <v>197</v>
      </c>
      <c r="Z27" s="99" t="s">
        <v>40</v>
      </c>
      <c r="AA27" s="100" t="s">
        <v>198</v>
      </c>
      <c r="AB27" s="101" t="s">
        <v>199</v>
      </c>
      <c r="AC27" s="101"/>
    </row>
    <row r="28" spans="1:29" x14ac:dyDescent="0.2">
      <c r="A28" s="19" t="s">
        <v>140</v>
      </c>
      <c r="B28" s="20">
        <v>44681</v>
      </c>
      <c r="C28" s="21"/>
      <c r="D28" s="71" t="s">
        <v>1944</v>
      </c>
      <c r="E28" s="72" t="s">
        <v>240</v>
      </c>
      <c r="F28" s="23"/>
      <c r="G28" s="56">
        <v>7</v>
      </c>
      <c r="H28" s="52">
        <v>10</v>
      </c>
      <c r="I28" s="52">
        <v>200</v>
      </c>
      <c r="J28" s="25"/>
      <c r="K28" s="25"/>
      <c r="L28" s="26"/>
      <c r="M28" s="29"/>
      <c r="N28" s="29"/>
      <c r="O28" s="29" t="s">
        <v>57</v>
      </c>
      <c r="P28" s="29" t="s">
        <v>180</v>
      </c>
      <c r="Q28" s="30" t="s">
        <v>241</v>
      </c>
      <c r="R28" s="53">
        <v>148.93</v>
      </c>
      <c r="S28" s="31">
        <f>R28*AD1</f>
        <v>186.16250000000002</v>
      </c>
      <c r="T28" s="54">
        <v>289</v>
      </c>
      <c r="U28" s="32">
        <f>((T28-S28)/T28)</f>
        <v>0.35583910034602068</v>
      </c>
      <c r="V28" s="32">
        <f>((T28-S28)/S28)</f>
        <v>0.55240717115423332</v>
      </c>
      <c r="W28" s="55" t="s">
        <v>159</v>
      </c>
      <c r="X28" s="48"/>
      <c r="Y28" s="27" t="s">
        <v>197</v>
      </c>
      <c r="Z28" s="49" t="s">
        <v>40</v>
      </c>
      <c r="AA28" s="50" t="s">
        <v>198</v>
      </c>
      <c r="AB28" s="51" t="s">
        <v>199</v>
      </c>
      <c r="AC28" s="51"/>
    </row>
    <row r="29" spans="1:29" x14ac:dyDescent="0.2">
      <c r="A29" s="19" t="s">
        <v>140</v>
      </c>
      <c r="B29" s="20">
        <v>44681</v>
      </c>
      <c r="C29" s="21"/>
      <c r="D29" s="71" t="s">
        <v>1945</v>
      </c>
      <c r="E29" s="72" t="s">
        <v>244</v>
      </c>
      <c r="F29" s="23"/>
      <c r="G29" s="56">
        <v>4</v>
      </c>
      <c r="H29" s="52">
        <v>4</v>
      </c>
      <c r="I29" s="52">
        <v>30</v>
      </c>
      <c r="J29" s="25"/>
      <c r="K29" s="25"/>
      <c r="L29" s="26"/>
      <c r="M29" s="29"/>
      <c r="N29" s="29"/>
      <c r="O29" s="29" t="s">
        <v>157</v>
      </c>
      <c r="P29" s="29" t="s">
        <v>180</v>
      </c>
      <c r="Q29" s="30" t="s">
        <v>245</v>
      </c>
      <c r="R29" s="53">
        <v>80</v>
      </c>
      <c r="S29" s="31">
        <f>R29*AD1</f>
        <v>100</v>
      </c>
      <c r="T29" s="54">
        <v>139</v>
      </c>
      <c r="U29" s="32">
        <f>((T29-S29)/T29)</f>
        <v>0.2805755395683453</v>
      </c>
      <c r="V29" s="32">
        <f>((T29-S29)/S29)</f>
        <v>0.39</v>
      </c>
      <c r="W29" s="55" t="s">
        <v>159</v>
      </c>
      <c r="X29" s="48"/>
      <c r="Y29" s="27" t="s">
        <v>197</v>
      </c>
      <c r="Z29" s="49" t="s">
        <v>40</v>
      </c>
      <c r="AA29" s="50" t="s">
        <v>198</v>
      </c>
      <c r="AB29" s="51" t="s">
        <v>199</v>
      </c>
      <c r="AC29" s="51"/>
    </row>
    <row r="30" spans="1:29" x14ac:dyDescent="0.2">
      <c r="A30" s="19" t="s">
        <v>140</v>
      </c>
      <c r="B30" s="20">
        <v>44681</v>
      </c>
      <c r="C30" s="21"/>
      <c r="D30" s="71" t="s">
        <v>1946</v>
      </c>
      <c r="E30" s="72" t="s">
        <v>186</v>
      </c>
      <c r="F30" s="23"/>
      <c r="G30" s="56">
        <v>4</v>
      </c>
      <c r="H30" s="52">
        <v>2</v>
      </c>
      <c r="I30" s="52">
        <v>6</v>
      </c>
      <c r="J30" s="25"/>
      <c r="K30" s="25"/>
      <c r="L30" s="26"/>
      <c r="M30" s="29"/>
      <c r="N30" s="29"/>
      <c r="O30" s="29" t="s">
        <v>157</v>
      </c>
      <c r="P30" s="29" t="s">
        <v>151</v>
      </c>
      <c r="Q30" s="30" t="s">
        <v>187</v>
      </c>
      <c r="R30" s="53">
        <v>469</v>
      </c>
      <c r="S30" s="31">
        <f>R30*AD1</f>
        <v>586.25</v>
      </c>
      <c r="T30" s="54">
        <v>699</v>
      </c>
      <c r="U30" s="32">
        <f>((T30-S30)/T30)</f>
        <v>0.16130185979971387</v>
      </c>
      <c r="V30" s="32">
        <f>((T30-S30)/S30)</f>
        <v>0.19232409381663113</v>
      </c>
      <c r="W30" s="55" t="s">
        <v>188</v>
      </c>
      <c r="X30" s="48"/>
      <c r="Y30" s="27" t="s">
        <v>197</v>
      </c>
      <c r="Z30" s="49" t="s">
        <v>40</v>
      </c>
      <c r="AA30" s="50" t="s">
        <v>198</v>
      </c>
      <c r="AB30" s="51" t="s">
        <v>199</v>
      </c>
      <c r="AC30" s="51"/>
    </row>
    <row r="31" spans="1:29" x14ac:dyDescent="0.2">
      <c r="A31" s="19" t="s">
        <v>140</v>
      </c>
      <c r="B31" s="20">
        <v>44681</v>
      </c>
      <c r="C31" s="21"/>
      <c r="D31" s="71" t="s">
        <v>1947</v>
      </c>
      <c r="E31" s="72" t="s">
        <v>191</v>
      </c>
      <c r="F31" s="23"/>
      <c r="G31" s="56">
        <v>8</v>
      </c>
      <c r="H31" s="52">
        <v>2</v>
      </c>
      <c r="I31" s="52">
        <v>6</v>
      </c>
      <c r="J31" s="25"/>
      <c r="K31" s="25"/>
      <c r="L31" s="26"/>
      <c r="M31" s="29"/>
      <c r="N31" s="29"/>
      <c r="O31" s="29" t="s">
        <v>157</v>
      </c>
      <c r="P31" s="29" t="s">
        <v>151</v>
      </c>
      <c r="Q31" s="30" t="s">
        <v>187</v>
      </c>
      <c r="R31" s="53">
        <v>750</v>
      </c>
      <c r="S31" s="31">
        <f>R31*AD1</f>
        <v>937.5</v>
      </c>
      <c r="T31" s="54">
        <v>1099</v>
      </c>
      <c r="U31" s="32">
        <f>((T31-S31)/T31)</f>
        <v>0.14695177434030937</v>
      </c>
      <c r="V31" s="32">
        <f>((T31-S31)/S31)</f>
        <v>0.17226666666666668</v>
      </c>
      <c r="W31" s="55" t="s">
        <v>188</v>
      </c>
      <c r="X31" s="48"/>
      <c r="Y31" s="27" t="s">
        <v>197</v>
      </c>
      <c r="Z31" s="49" t="s">
        <v>40</v>
      </c>
      <c r="AA31" s="50" t="s">
        <v>198</v>
      </c>
      <c r="AB31" s="51" t="s">
        <v>199</v>
      </c>
      <c r="AC31" s="51"/>
    </row>
    <row r="32" spans="1:29" ht="17.25" x14ac:dyDescent="0.2">
      <c r="A32" s="19" t="s">
        <v>140</v>
      </c>
      <c r="B32" s="20">
        <v>44682</v>
      </c>
      <c r="C32" s="21">
        <v>44682</v>
      </c>
      <c r="D32" s="46"/>
      <c r="E32" s="28" t="s">
        <v>49</v>
      </c>
      <c r="F32" s="23" t="s">
        <v>33</v>
      </c>
      <c r="G32" s="56"/>
      <c r="H32" s="52"/>
      <c r="I32" s="52"/>
      <c r="J32" s="25"/>
      <c r="K32" s="25"/>
      <c r="L32" s="26">
        <v>0.33333333333333331</v>
      </c>
      <c r="M32" s="29">
        <v>0.83333333333333337</v>
      </c>
      <c r="N32" s="29"/>
      <c r="O32" s="29"/>
      <c r="P32" s="29"/>
      <c r="Q32" s="30"/>
      <c r="R32" s="53"/>
      <c r="S32" s="31"/>
      <c r="T32" s="54"/>
      <c r="U32" s="32"/>
      <c r="V32" s="32"/>
      <c r="W32" s="55" t="s">
        <v>48</v>
      </c>
      <c r="X32" s="48"/>
      <c r="Y32" s="27"/>
      <c r="Z32" s="49"/>
      <c r="AA32" s="50"/>
      <c r="AB32" s="51"/>
      <c r="AC32" s="51"/>
    </row>
    <row r="33" spans="1:29" x14ac:dyDescent="0.2">
      <c r="A33" s="19" t="s">
        <v>140</v>
      </c>
      <c r="B33" s="20">
        <v>44682</v>
      </c>
      <c r="C33" s="21"/>
      <c r="D33" s="71" t="s">
        <v>1948</v>
      </c>
      <c r="E33" s="72" t="s">
        <v>250</v>
      </c>
      <c r="F33" s="23"/>
      <c r="G33" s="56">
        <v>72</v>
      </c>
      <c r="H33" s="52">
        <v>2</v>
      </c>
      <c r="I33" s="52">
        <v>10</v>
      </c>
      <c r="J33" s="25"/>
      <c r="K33" s="25"/>
      <c r="L33" s="26"/>
      <c r="M33" s="29"/>
      <c r="N33" s="29"/>
      <c r="O33" s="29" t="s">
        <v>150</v>
      </c>
      <c r="P33" s="29" t="s">
        <v>151</v>
      </c>
      <c r="Q33" s="30" t="s">
        <v>251</v>
      </c>
      <c r="R33" s="53">
        <v>1965</v>
      </c>
      <c r="S33" s="31">
        <f>R33*AD1</f>
        <v>2456.25</v>
      </c>
      <c r="T33" s="54">
        <v>2999</v>
      </c>
      <c r="U33" s="32">
        <f>((T33-S33)/T33)</f>
        <v>0.18097699233077694</v>
      </c>
      <c r="V33" s="32">
        <f>((T33-S33)/S33)</f>
        <v>0.22096692111959287</v>
      </c>
      <c r="W33" s="55" t="s">
        <v>34</v>
      </c>
      <c r="X33" s="48"/>
      <c r="Y33" s="27" t="s">
        <v>197</v>
      </c>
      <c r="Z33" s="49" t="s">
        <v>40</v>
      </c>
      <c r="AA33" s="50" t="s">
        <v>198</v>
      </c>
      <c r="AB33" s="51" t="s">
        <v>199</v>
      </c>
      <c r="AC33" s="51"/>
    </row>
    <row r="34" spans="1:29" ht="18.75" x14ac:dyDescent="0.2">
      <c r="A34" s="16" t="s">
        <v>254</v>
      </c>
      <c r="B34" s="17">
        <v>44682</v>
      </c>
      <c r="C34" s="18">
        <v>44682</v>
      </c>
      <c r="D34" s="33"/>
      <c r="E34" s="34" t="s">
        <v>255</v>
      </c>
      <c r="F34" s="35"/>
      <c r="G34" s="36"/>
      <c r="H34" s="36"/>
      <c r="I34" s="36"/>
      <c r="J34" s="37"/>
      <c r="K34" s="37"/>
      <c r="L34" s="38"/>
      <c r="M34" s="39"/>
      <c r="N34" s="39"/>
      <c r="O34" s="39"/>
      <c r="P34" s="39"/>
      <c r="Q34" s="40"/>
      <c r="R34" s="41"/>
      <c r="S34" s="42"/>
      <c r="T34" s="42"/>
      <c r="U34" s="43"/>
      <c r="V34" s="43"/>
      <c r="W34" s="16"/>
      <c r="X34" s="44"/>
      <c r="Y34" s="44"/>
      <c r="Z34" s="44"/>
      <c r="AA34" s="44"/>
      <c r="AB34" s="45"/>
      <c r="AC34" s="45"/>
    </row>
    <row r="35" spans="1:29" ht="17.25" x14ac:dyDescent="0.2">
      <c r="A35" s="19" t="s">
        <v>254</v>
      </c>
      <c r="B35" s="20">
        <v>44682</v>
      </c>
      <c r="C35" s="21">
        <v>44682</v>
      </c>
      <c r="D35" s="46"/>
      <c r="E35" s="28" t="s">
        <v>49</v>
      </c>
      <c r="F35" s="23" t="s">
        <v>33</v>
      </c>
      <c r="G35" s="56"/>
      <c r="H35" s="52"/>
      <c r="I35" s="52"/>
      <c r="J35" s="25"/>
      <c r="K35" s="25"/>
      <c r="L35" s="26">
        <v>0.33333333333333331</v>
      </c>
      <c r="M35" s="29">
        <v>0.83333333333333337</v>
      </c>
      <c r="N35" s="29"/>
      <c r="O35" s="29"/>
      <c r="P35" s="29"/>
      <c r="Q35" s="30"/>
      <c r="R35" s="53"/>
      <c r="S35" s="31"/>
      <c r="T35" s="54"/>
      <c r="U35" s="32"/>
      <c r="V35" s="32"/>
      <c r="W35" s="55" t="s">
        <v>48</v>
      </c>
      <c r="X35" s="48"/>
      <c r="Y35" s="27"/>
      <c r="Z35" s="49"/>
      <c r="AA35" s="50"/>
      <c r="AB35" s="51"/>
      <c r="AC35" s="51"/>
    </row>
    <row r="36" spans="1:29" x14ac:dyDescent="0.2">
      <c r="A36" s="19" t="s">
        <v>254</v>
      </c>
      <c r="B36" s="20">
        <v>44680</v>
      </c>
      <c r="C36" s="21"/>
      <c r="D36" s="71" t="s">
        <v>1949</v>
      </c>
      <c r="E36" s="72" t="s">
        <v>250</v>
      </c>
      <c r="F36" s="23"/>
      <c r="G36" s="56">
        <v>72</v>
      </c>
      <c r="H36" s="52">
        <v>2</v>
      </c>
      <c r="I36" s="52">
        <v>10</v>
      </c>
      <c r="J36" s="25"/>
      <c r="K36" s="25"/>
      <c r="L36" s="26"/>
      <c r="M36" s="29"/>
      <c r="N36" s="29"/>
      <c r="O36" s="29" t="s">
        <v>150</v>
      </c>
      <c r="P36" s="29" t="s">
        <v>151</v>
      </c>
      <c r="Q36" s="30" t="s">
        <v>251</v>
      </c>
      <c r="R36" s="53">
        <v>1965</v>
      </c>
      <c r="S36" s="31">
        <f>R36*AD1</f>
        <v>2456.25</v>
      </c>
      <c r="T36" s="54">
        <v>2999</v>
      </c>
      <c r="U36" s="32">
        <f>((T36-S36)/T36)</f>
        <v>0.18097699233077694</v>
      </c>
      <c r="V36" s="32">
        <f>((T36-S36)/S36)</f>
        <v>0.22096692111959287</v>
      </c>
      <c r="W36" s="55" t="s">
        <v>34</v>
      </c>
      <c r="X36" s="48"/>
      <c r="Y36" s="27" t="s">
        <v>197</v>
      </c>
      <c r="Z36" s="49" t="s">
        <v>40</v>
      </c>
      <c r="AA36" s="50" t="s">
        <v>198</v>
      </c>
      <c r="AB36" s="51" t="s">
        <v>199</v>
      </c>
      <c r="AC36" s="51"/>
    </row>
    <row r="37" spans="1:29" ht="17.25" x14ac:dyDescent="0.2">
      <c r="A37" s="19" t="s">
        <v>254</v>
      </c>
      <c r="B37" s="20">
        <v>44683</v>
      </c>
      <c r="C37" s="21">
        <v>44683</v>
      </c>
      <c r="D37" s="46"/>
      <c r="E37" s="28" t="s">
        <v>257</v>
      </c>
      <c r="F37" s="23" t="s">
        <v>33</v>
      </c>
      <c r="G37" s="56"/>
      <c r="H37" s="52"/>
      <c r="I37" s="52"/>
      <c r="J37" s="25"/>
      <c r="K37" s="25"/>
      <c r="L37" s="26">
        <v>0.33333333333333331</v>
      </c>
      <c r="M37" s="29">
        <v>0.75</v>
      </c>
      <c r="N37" s="29"/>
      <c r="O37" s="29"/>
      <c r="P37" s="29"/>
      <c r="Q37" s="30"/>
      <c r="R37" s="53"/>
      <c r="S37" s="31"/>
      <c r="T37" s="54"/>
      <c r="U37" s="32"/>
      <c r="V37" s="32"/>
      <c r="W37" s="55" t="s">
        <v>48</v>
      </c>
      <c r="X37" s="48"/>
      <c r="Y37" s="27"/>
      <c r="Z37" s="49"/>
      <c r="AA37" s="50"/>
      <c r="AB37" s="51"/>
      <c r="AC37" s="51"/>
    </row>
    <row r="38" spans="1:29" x14ac:dyDescent="0.2">
      <c r="A38" s="19" t="s">
        <v>254</v>
      </c>
      <c r="B38" s="20">
        <v>44683</v>
      </c>
      <c r="C38" s="21"/>
      <c r="D38" s="71" t="s">
        <v>258</v>
      </c>
      <c r="E38" s="72" t="s">
        <v>259</v>
      </c>
      <c r="F38" s="23"/>
      <c r="G38" s="56">
        <v>2</v>
      </c>
      <c r="H38" s="52">
        <v>11</v>
      </c>
      <c r="I38" s="52">
        <v>40</v>
      </c>
      <c r="J38" s="25"/>
      <c r="K38" s="25"/>
      <c r="L38" s="26"/>
      <c r="M38" s="29"/>
      <c r="N38" s="29"/>
      <c r="O38" s="29" t="s">
        <v>157</v>
      </c>
      <c r="P38" s="29" t="s">
        <v>151</v>
      </c>
      <c r="Q38" s="30" t="s">
        <v>1950</v>
      </c>
      <c r="R38" s="73">
        <v>49.9</v>
      </c>
      <c r="S38" s="31">
        <f>R38*AD1</f>
        <v>62.375</v>
      </c>
      <c r="T38" s="31">
        <v>99</v>
      </c>
      <c r="U38" s="32">
        <f>((T38-S38)/T38)</f>
        <v>0.36994949494949497</v>
      </c>
      <c r="V38" s="32">
        <f>((T38-S38)/S38)</f>
        <v>0.58717434869739482</v>
      </c>
      <c r="W38" s="55" t="s">
        <v>159</v>
      </c>
      <c r="X38" s="74"/>
      <c r="Y38" s="27" t="s">
        <v>197</v>
      </c>
      <c r="Z38" s="49" t="s">
        <v>40</v>
      </c>
      <c r="AA38" s="50" t="s">
        <v>198</v>
      </c>
      <c r="AB38" s="51" t="s">
        <v>199</v>
      </c>
      <c r="AC38" s="51"/>
    </row>
    <row r="39" spans="1:29" x14ac:dyDescent="0.2">
      <c r="A39" s="19" t="s">
        <v>254</v>
      </c>
      <c r="B39" s="20">
        <v>44683</v>
      </c>
      <c r="C39" s="21"/>
      <c r="D39" s="71" t="s">
        <v>262</v>
      </c>
      <c r="E39" s="72" t="s">
        <v>263</v>
      </c>
      <c r="F39" s="23"/>
      <c r="G39" s="56">
        <v>3</v>
      </c>
      <c r="H39" s="52">
        <v>10</v>
      </c>
      <c r="I39" s="52">
        <v>50</v>
      </c>
      <c r="J39" s="25"/>
      <c r="K39" s="25"/>
      <c r="L39" s="26"/>
      <c r="M39" s="29"/>
      <c r="N39" s="29"/>
      <c r="O39" s="29" t="s">
        <v>136</v>
      </c>
      <c r="P39" s="29" t="s">
        <v>151</v>
      </c>
      <c r="Q39" s="30" t="s">
        <v>108</v>
      </c>
      <c r="R39" s="53">
        <v>79</v>
      </c>
      <c r="S39" s="31">
        <f>R39*AD1</f>
        <v>98.75</v>
      </c>
      <c r="T39" s="54">
        <v>139</v>
      </c>
      <c r="U39" s="32">
        <f>((T39-S39)/T39)</f>
        <v>0.28956834532374098</v>
      </c>
      <c r="V39" s="32">
        <f>((T39-S39)/S39)</f>
        <v>0.40759493670886077</v>
      </c>
      <c r="W39" s="55" t="s">
        <v>159</v>
      </c>
      <c r="X39" s="48"/>
      <c r="Y39" s="27" t="s">
        <v>197</v>
      </c>
      <c r="Z39" s="49" t="s">
        <v>40</v>
      </c>
      <c r="AA39" s="50" t="s">
        <v>198</v>
      </c>
      <c r="AB39" s="51" t="s">
        <v>199</v>
      </c>
      <c r="AC39" s="51"/>
    </row>
    <row r="40" spans="1:29" ht="17.25" x14ac:dyDescent="0.2">
      <c r="A40" s="19" t="s">
        <v>254</v>
      </c>
      <c r="B40" s="20">
        <v>44684</v>
      </c>
      <c r="C40" s="21">
        <v>44684</v>
      </c>
      <c r="D40" s="46"/>
      <c r="E40" s="28" t="s">
        <v>265</v>
      </c>
      <c r="F40" s="23" t="s">
        <v>80</v>
      </c>
      <c r="G40" s="56"/>
      <c r="H40" s="52"/>
      <c r="I40" s="52"/>
      <c r="J40" s="25"/>
      <c r="K40" s="25"/>
      <c r="L40" s="26" t="s">
        <v>194</v>
      </c>
      <c r="M40" s="29" t="s">
        <v>194</v>
      </c>
      <c r="N40" s="29"/>
      <c r="O40" s="29"/>
      <c r="P40" s="29"/>
      <c r="Q40" s="30"/>
      <c r="R40" s="53"/>
      <c r="S40" s="31"/>
      <c r="T40" s="54"/>
      <c r="U40" s="32"/>
      <c r="V40" s="32"/>
      <c r="W40" s="55" t="s">
        <v>195</v>
      </c>
      <c r="X40" s="48"/>
      <c r="Y40" s="27"/>
      <c r="Z40" s="49"/>
      <c r="AA40" s="50"/>
      <c r="AB40" s="51"/>
      <c r="AC40" s="51"/>
    </row>
    <row r="41" spans="1:29" ht="17.25" x14ac:dyDescent="0.2">
      <c r="A41" s="19" t="s">
        <v>254</v>
      </c>
      <c r="B41" s="20">
        <v>44685</v>
      </c>
      <c r="C41" s="21">
        <v>44685</v>
      </c>
      <c r="D41" s="46"/>
      <c r="E41" s="28" t="s">
        <v>266</v>
      </c>
      <c r="F41" s="23" t="s">
        <v>39</v>
      </c>
      <c r="G41" s="56"/>
      <c r="H41" s="52"/>
      <c r="I41" s="52"/>
      <c r="J41" s="25"/>
      <c r="K41" s="25"/>
      <c r="L41" s="26">
        <v>0.29166666666666669</v>
      </c>
      <c r="M41" s="29">
        <v>0.54166666666666663</v>
      </c>
      <c r="N41" s="29"/>
      <c r="O41" s="29"/>
      <c r="P41" s="29"/>
      <c r="Q41" s="30"/>
      <c r="R41" s="53"/>
      <c r="S41" s="31"/>
      <c r="T41" s="54"/>
      <c r="U41" s="32"/>
      <c r="V41" s="32"/>
      <c r="W41" s="55" t="s">
        <v>48</v>
      </c>
      <c r="X41" s="48"/>
      <c r="Y41" s="27"/>
      <c r="Z41" s="49"/>
      <c r="AA41" s="50"/>
      <c r="AB41" s="51"/>
      <c r="AC41" s="51"/>
    </row>
    <row r="42" spans="1:29" x14ac:dyDescent="0.2">
      <c r="A42" s="19" t="s">
        <v>254</v>
      </c>
      <c r="B42" s="20">
        <v>44685</v>
      </c>
      <c r="C42" s="21"/>
      <c r="D42" s="71" t="s">
        <v>1951</v>
      </c>
      <c r="E42" s="72" t="s">
        <v>1952</v>
      </c>
      <c r="F42" s="23"/>
      <c r="G42" s="56">
        <v>2.5</v>
      </c>
      <c r="H42" s="52">
        <v>2</v>
      </c>
      <c r="I42" s="52">
        <v>15</v>
      </c>
      <c r="J42" s="25"/>
      <c r="K42" s="25"/>
      <c r="L42" s="26"/>
      <c r="M42" s="29"/>
      <c r="N42" s="29"/>
      <c r="O42" s="29" t="s">
        <v>136</v>
      </c>
      <c r="P42" s="29" t="s">
        <v>158</v>
      </c>
      <c r="Q42" s="30" t="s">
        <v>68</v>
      </c>
      <c r="R42" s="53">
        <v>137.38</v>
      </c>
      <c r="S42" s="31">
        <f>R42*AD1</f>
        <v>171.72499999999999</v>
      </c>
      <c r="T42" s="54">
        <v>249</v>
      </c>
      <c r="U42" s="32">
        <f>((T42-S42)/T42)</f>
        <v>0.31034136546184743</v>
      </c>
      <c r="V42" s="32">
        <f>((T42-S42)/S42)</f>
        <v>0.44999272092007575</v>
      </c>
      <c r="W42" s="55" t="s">
        <v>159</v>
      </c>
      <c r="X42" s="48"/>
      <c r="Y42" s="27" t="s">
        <v>197</v>
      </c>
      <c r="Z42" s="49" t="s">
        <v>40</v>
      </c>
      <c r="AA42" s="50" t="s">
        <v>198</v>
      </c>
      <c r="AB42" s="51" t="s">
        <v>199</v>
      </c>
      <c r="AC42" s="51"/>
    </row>
    <row r="43" spans="1:29" x14ac:dyDescent="0.2">
      <c r="A43" s="19" t="s">
        <v>254</v>
      </c>
      <c r="B43" s="20">
        <v>44685</v>
      </c>
      <c r="C43" s="21"/>
      <c r="D43" s="71" t="s">
        <v>1953</v>
      </c>
      <c r="E43" s="72" t="s">
        <v>1954</v>
      </c>
      <c r="F43" s="23"/>
      <c r="G43" s="56">
        <v>3</v>
      </c>
      <c r="H43" s="52">
        <v>2</v>
      </c>
      <c r="I43" s="52">
        <v>20</v>
      </c>
      <c r="J43" s="25"/>
      <c r="K43" s="25"/>
      <c r="L43" s="26"/>
      <c r="M43" s="29"/>
      <c r="N43" s="29"/>
      <c r="O43" s="29" t="s">
        <v>157</v>
      </c>
      <c r="P43" s="29" t="s">
        <v>713</v>
      </c>
      <c r="Q43" s="30" t="s">
        <v>135</v>
      </c>
      <c r="R43" s="53">
        <v>74.38</v>
      </c>
      <c r="S43" s="31">
        <f>R43*AD1</f>
        <v>92.974999999999994</v>
      </c>
      <c r="T43" s="54">
        <v>135</v>
      </c>
      <c r="U43" s="32">
        <f>((T43-S43)/T43)</f>
        <v>0.31129629629629635</v>
      </c>
      <c r="V43" s="32">
        <f>((T43-S43)/S43)</f>
        <v>0.45200322667383713</v>
      </c>
      <c r="W43" s="55" t="s">
        <v>159</v>
      </c>
      <c r="X43" s="48"/>
      <c r="Y43" s="27" t="s">
        <v>197</v>
      </c>
      <c r="Z43" s="49" t="s">
        <v>40</v>
      </c>
      <c r="AA43" s="50" t="s">
        <v>198</v>
      </c>
      <c r="AB43" s="51" t="s">
        <v>199</v>
      </c>
      <c r="AC43" s="51"/>
    </row>
    <row r="44" spans="1:29" x14ac:dyDescent="0.2">
      <c r="A44" s="19" t="s">
        <v>254</v>
      </c>
      <c r="B44" s="20">
        <v>44685</v>
      </c>
      <c r="C44" s="21"/>
      <c r="D44" s="71" t="s">
        <v>1955</v>
      </c>
      <c r="E44" s="72" t="s">
        <v>1956</v>
      </c>
      <c r="F44" s="23"/>
      <c r="G44" s="56">
        <v>3</v>
      </c>
      <c r="H44" s="52">
        <v>2</v>
      </c>
      <c r="I44" s="52">
        <v>10</v>
      </c>
      <c r="J44" s="25"/>
      <c r="K44" s="25"/>
      <c r="L44" s="26"/>
      <c r="M44" s="29"/>
      <c r="N44" s="29"/>
      <c r="O44" s="29" t="s">
        <v>136</v>
      </c>
      <c r="P44" s="29" t="s">
        <v>151</v>
      </c>
      <c r="Q44" s="30" t="s">
        <v>279</v>
      </c>
      <c r="R44" s="53">
        <v>151.25</v>
      </c>
      <c r="S44" s="31">
        <f>R44*AD1</f>
        <v>189.0625</v>
      </c>
      <c r="T44" s="54">
        <v>269</v>
      </c>
      <c r="U44" s="32">
        <f>((T44-S44)/T44)</f>
        <v>0.2971654275092937</v>
      </c>
      <c r="V44" s="32">
        <f>((T44-S44)/S44)</f>
        <v>0.42280991735537188</v>
      </c>
      <c r="W44" s="55" t="s">
        <v>159</v>
      </c>
      <c r="X44" s="48"/>
      <c r="Y44" s="27" t="s">
        <v>197</v>
      </c>
      <c r="Z44" s="49" t="s">
        <v>40</v>
      </c>
      <c r="AA44" s="50" t="s">
        <v>198</v>
      </c>
      <c r="AB44" s="51" t="s">
        <v>199</v>
      </c>
      <c r="AC44" s="51"/>
    </row>
    <row r="45" spans="1:29" x14ac:dyDescent="0.2">
      <c r="A45" s="19" t="s">
        <v>254</v>
      </c>
      <c r="B45" s="20">
        <v>44685</v>
      </c>
      <c r="C45" s="21"/>
      <c r="D45" s="71" t="s">
        <v>1957</v>
      </c>
      <c r="E45" s="72" t="s">
        <v>1958</v>
      </c>
      <c r="F45" s="23"/>
      <c r="G45" s="56">
        <v>3.5</v>
      </c>
      <c r="H45" s="52">
        <v>2</v>
      </c>
      <c r="I45" s="52">
        <v>10</v>
      </c>
      <c r="J45" s="25"/>
      <c r="K45" s="25"/>
      <c r="L45" s="26"/>
      <c r="M45" s="29"/>
      <c r="N45" s="29"/>
      <c r="O45" s="29" t="s">
        <v>157</v>
      </c>
      <c r="P45" s="29" t="s">
        <v>151</v>
      </c>
      <c r="Q45" s="30" t="s">
        <v>279</v>
      </c>
      <c r="R45" s="53">
        <v>112</v>
      </c>
      <c r="S45" s="31">
        <f>R45*AD1</f>
        <v>140</v>
      </c>
      <c r="T45" s="54">
        <v>199</v>
      </c>
      <c r="U45" s="32">
        <f>((T45-S45)/T45)</f>
        <v>0.29648241206030151</v>
      </c>
      <c r="V45" s="32">
        <f>((T45-S45)/S45)</f>
        <v>0.42142857142857143</v>
      </c>
      <c r="W45" s="55" t="s">
        <v>159</v>
      </c>
      <c r="X45" s="48"/>
      <c r="Y45" s="27" t="s">
        <v>197</v>
      </c>
      <c r="Z45" s="49" t="s">
        <v>40</v>
      </c>
      <c r="AA45" s="50" t="s">
        <v>198</v>
      </c>
      <c r="AB45" s="51" t="s">
        <v>199</v>
      </c>
      <c r="AC45" s="51"/>
    </row>
    <row r="46" spans="1:29" x14ac:dyDescent="0.2">
      <c r="A46" s="82" t="s">
        <v>254</v>
      </c>
      <c r="B46" s="83">
        <v>44685</v>
      </c>
      <c r="C46" s="84"/>
      <c r="D46" s="75" t="s">
        <v>1959</v>
      </c>
      <c r="E46" s="76" t="s">
        <v>1960</v>
      </c>
      <c r="F46" s="85"/>
      <c r="G46" s="86">
        <v>5</v>
      </c>
      <c r="H46" s="87">
        <v>2</v>
      </c>
      <c r="I46" s="87">
        <v>24</v>
      </c>
      <c r="J46" s="88"/>
      <c r="K46" s="88"/>
      <c r="L46" s="89"/>
      <c r="M46" s="90"/>
      <c r="N46" s="90"/>
      <c r="O46" s="90" t="s">
        <v>157</v>
      </c>
      <c r="P46" s="90" t="s">
        <v>158</v>
      </c>
      <c r="Q46" s="91" t="s">
        <v>56</v>
      </c>
      <c r="R46" s="92">
        <v>38.590000000000003</v>
      </c>
      <c r="S46" s="93">
        <f>R46*AD1</f>
        <v>48.237500000000004</v>
      </c>
      <c r="T46" s="94">
        <v>99</v>
      </c>
      <c r="U46" s="95">
        <f>((T46-S46)/T46)</f>
        <v>0.51275252525252524</v>
      </c>
      <c r="V46" s="95">
        <f>((T46-S46)/S46)</f>
        <v>1.0523451671417463</v>
      </c>
      <c r="W46" s="96" t="s">
        <v>1925</v>
      </c>
      <c r="X46" s="97"/>
      <c r="Y46" s="98" t="s">
        <v>197</v>
      </c>
      <c r="Z46" s="99" t="s">
        <v>40</v>
      </c>
      <c r="AA46" s="100" t="s">
        <v>198</v>
      </c>
      <c r="AB46" s="101" t="s">
        <v>199</v>
      </c>
      <c r="AC46" s="101"/>
    </row>
    <row r="47" spans="1:29" ht="17.25" x14ac:dyDescent="0.2">
      <c r="A47" s="19" t="s">
        <v>254</v>
      </c>
      <c r="B47" s="20">
        <v>44685</v>
      </c>
      <c r="C47" s="21">
        <v>44685</v>
      </c>
      <c r="D47" s="46"/>
      <c r="E47" s="28" t="s">
        <v>275</v>
      </c>
      <c r="F47" s="23" t="s">
        <v>276</v>
      </c>
      <c r="G47" s="56"/>
      <c r="H47" s="52"/>
      <c r="I47" s="52"/>
      <c r="J47" s="25"/>
      <c r="K47" s="25"/>
      <c r="L47" s="26">
        <v>0.625</v>
      </c>
      <c r="M47" s="29">
        <v>0.125</v>
      </c>
      <c r="N47" s="29"/>
      <c r="O47" s="29"/>
      <c r="P47" s="29"/>
      <c r="Q47" s="30"/>
      <c r="R47" s="53"/>
      <c r="S47" s="31"/>
      <c r="T47" s="54"/>
      <c r="U47" s="32"/>
      <c r="V47" s="32"/>
      <c r="W47" s="55" t="s">
        <v>48</v>
      </c>
      <c r="X47" s="48"/>
      <c r="Y47" s="27"/>
      <c r="Z47" s="49"/>
      <c r="AA47" s="50"/>
      <c r="AB47" s="51"/>
      <c r="AC47" s="51"/>
    </row>
    <row r="48" spans="1:29" x14ac:dyDescent="0.2">
      <c r="A48" s="19" t="s">
        <v>254</v>
      </c>
      <c r="B48" s="20">
        <v>44685</v>
      </c>
      <c r="C48" s="21"/>
      <c r="D48" s="71" t="s">
        <v>277</v>
      </c>
      <c r="E48" s="72" t="s">
        <v>278</v>
      </c>
      <c r="F48" s="23"/>
      <c r="G48" s="56">
        <v>4</v>
      </c>
      <c r="H48" s="52">
        <v>2</v>
      </c>
      <c r="I48" s="52">
        <v>50</v>
      </c>
      <c r="J48" s="25"/>
      <c r="K48" s="25"/>
      <c r="L48" s="26"/>
      <c r="M48" s="29"/>
      <c r="N48" s="29"/>
      <c r="O48" s="29" t="s">
        <v>157</v>
      </c>
      <c r="P48" s="29" t="s">
        <v>151</v>
      </c>
      <c r="Q48" s="30" t="s">
        <v>1961</v>
      </c>
      <c r="R48" s="53">
        <v>45</v>
      </c>
      <c r="S48" s="31">
        <f>R48*AD1</f>
        <v>56.25</v>
      </c>
      <c r="T48" s="54">
        <v>85</v>
      </c>
      <c r="U48" s="32">
        <f>((T48-S48)/T48)</f>
        <v>0.33823529411764708</v>
      </c>
      <c r="V48" s="32">
        <f>((T48-S48)/S48)</f>
        <v>0.51111111111111107</v>
      </c>
      <c r="W48" s="55" t="s">
        <v>1925</v>
      </c>
      <c r="X48" s="48"/>
      <c r="Y48" s="27" t="s">
        <v>197</v>
      </c>
      <c r="Z48" s="49" t="s">
        <v>40</v>
      </c>
      <c r="AA48" s="50" t="s">
        <v>198</v>
      </c>
      <c r="AB48" s="51" t="s">
        <v>199</v>
      </c>
      <c r="AC48" s="51"/>
    </row>
    <row r="49" spans="1:29" x14ac:dyDescent="0.2">
      <c r="A49" s="19" t="s">
        <v>254</v>
      </c>
      <c r="B49" s="20">
        <v>44685</v>
      </c>
      <c r="C49" s="21"/>
      <c r="D49" s="71" t="s">
        <v>281</v>
      </c>
      <c r="E49" s="72" t="s">
        <v>282</v>
      </c>
      <c r="F49" s="23"/>
      <c r="G49" s="56">
        <v>4</v>
      </c>
      <c r="H49" s="52">
        <v>2</v>
      </c>
      <c r="I49" s="52">
        <v>50</v>
      </c>
      <c r="J49" s="25"/>
      <c r="K49" s="25"/>
      <c r="L49" s="26"/>
      <c r="M49" s="29"/>
      <c r="N49" s="29"/>
      <c r="O49" s="29" t="s">
        <v>136</v>
      </c>
      <c r="P49" s="29" t="s">
        <v>158</v>
      </c>
      <c r="Q49" s="30" t="s">
        <v>279</v>
      </c>
      <c r="R49" s="53">
        <v>125</v>
      </c>
      <c r="S49" s="31">
        <f>R49*AD1</f>
        <v>156.25</v>
      </c>
      <c r="T49" s="54">
        <v>229</v>
      </c>
      <c r="U49" s="32">
        <f>((T49-S49)/T49)</f>
        <v>0.31768558951965065</v>
      </c>
      <c r="V49" s="32">
        <f>((T49-S49)/S49)</f>
        <v>0.46560000000000001</v>
      </c>
      <c r="W49" s="55" t="s">
        <v>159</v>
      </c>
      <c r="X49" s="48"/>
      <c r="Y49" s="27" t="s">
        <v>197</v>
      </c>
      <c r="Z49" s="49" t="s">
        <v>40</v>
      </c>
      <c r="AA49" s="50" t="s">
        <v>198</v>
      </c>
      <c r="AB49" s="51" t="s">
        <v>199</v>
      </c>
      <c r="AC49" s="51"/>
    </row>
    <row r="50" spans="1:29" x14ac:dyDescent="0.2">
      <c r="A50" s="19" t="s">
        <v>254</v>
      </c>
      <c r="B50" s="20">
        <v>44685</v>
      </c>
      <c r="C50" s="21"/>
      <c r="D50" s="71" t="s">
        <v>1962</v>
      </c>
      <c r="E50" s="72" t="s">
        <v>186</v>
      </c>
      <c r="F50" s="23"/>
      <c r="G50" s="56">
        <v>4</v>
      </c>
      <c r="H50" s="52">
        <v>2</v>
      </c>
      <c r="I50" s="52">
        <v>6</v>
      </c>
      <c r="J50" s="25"/>
      <c r="K50" s="25"/>
      <c r="L50" s="26"/>
      <c r="M50" s="29"/>
      <c r="N50" s="29"/>
      <c r="O50" s="29" t="s">
        <v>157</v>
      </c>
      <c r="P50" s="29" t="s">
        <v>151</v>
      </c>
      <c r="Q50" s="30" t="s">
        <v>187</v>
      </c>
      <c r="R50" s="53">
        <v>640</v>
      </c>
      <c r="S50" s="31">
        <f>R50*AD1</f>
        <v>800</v>
      </c>
      <c r="T50" s="54">
        <v>999</v>
      </c>
      <c r="U50" s="32">
        <f>((T50-S50)/T50)</f>
        <v>0.19919919919919921</v>
      </c>
      <c r="V50" s="32">
        <f>((T50-S50)/S50)</f>
        <v>0.24875</v>
      </c>
      <c r="W50" s="55" t="s">
        <v>188</v>
      </c>
      <c r="X50" s="48"/>
      <c r="Y50" s="27" t="s">
        <v>197</v>
      </c>
      <c r="Z50" s="49" t="s">
        <v>40</v>
      </c>
      <c r="AA50" s="50" t="s">
        <v>198</v>
      </c>
      <c r="AB50" s="51" t="s">
        <v>199</v>
      </c>
      <c r="AC50" s="51"/>
    </row>
    <row r="51" spans="1:29" x14ac:dyDescent="0.2">
      <c r="A51" s="19" t="s">
        <v>254</v>
      </c>
      <c r="B51" s="20">
        <v>44685</v>
      </c>
      <c r="C51" s="21"/>
      <c r="D51" s="71" t="s">
        <v>1963</v>
      </c>
      <c r="E51" s="72" t="s">
        <v>191</v>
      </c>
      <c r="F51" s="23"/>
      <c r="G51" s="56">
        <v>8</v>
      </c>
      <c r="H51" s="52">
        <v>2</v>
      </c>
      <c r="I51" s="52">
        <v>6</v>
      </c>
      <c r="J51" s="25"/>
      <c r="K51" s="25"/>
      <c r="L51" s="26"/>
      <c r="M51" s="29"/>
      <c r="N51" s="29"/>
      <c r="O51" s="29" t="s">
        <v>157</v>
      </c>
      <c r="P51" s="29" t="s">
        <v>151</v>
      </c>
      <c r="Q51" s="30" t="s">
        <v>187</v>
      </c>
      <c r="R51" s="53">
        <v>990</v>
      </c>
      <c r="S51" s="31">
        <f>R51*AD1</f>
        <v>1237.5</v>
      </c>
      <c r="T51" s="54">
        <v>1599</v>
      </c>
      <c r="U51" s="32">
        <f>((T51-S51)/T51)</f>
        <v>0.22607879924953095</v>
      </c>
      <c r="V51" s="32">
        <f>((T51-S51)/S51)</f>
        <v>0.29212121212121211</v>
      </c>
      <c r="W51" s="55" t="s">
        <v>188</v>
      </c>
      <c r="X51" s="48"/>
      <c r="Y51" s="27" t="s">
        <v>197</v>
      </c>
      <c r="Z51" s="49" t="s">
        <v>40</v>
      </c>
      <c r="AA51" s="50" t="s">
        <v>198</v>
      </c>
      <c r="AB51" s="51" t="s">
        <v>199</v>
      </c>
      <c r="AC51" s="51"/>
    </row>
    <row r="52" spans="1:29" ht="17.25" x14ac:dyDescent="0.2">
      <c r="A52" s="19" t="s">
        <v>254</v>
      </c>
      <c r="B52" s="20">
        <v>44686</v>
      </c>
      <c r="C52" s="21">
        <v>44686</v>
      </c>
      <c r="D52" s="46"/>
      <c r="E52" s="28" t="s">
        <v>286</v>
      </c>
      <c r="F52" s="23" t="s">
        <v>33</v>
      </c>
      <c r="G52" s="56"/>
      <c r="H52" s="52"/>
      <c r="I52" s="52"/>
      <c r="J52" s="25"/>
      <c r="K52" s="25"/>
      <c r="L52" s="26">
        <v>0.375</v>
      </c>
      <c r="M52" s="29">
        <v>0.83333333333333337</v>
      </c>
      <c r="N52" s="29"/>
      <c r="O52" s="29"/>
      <c r="P52" s="29"/>
      <c r="Q52" s="30"/>
      <c r="R52" s="53"/>
      <c r="S52" s="31"/>
      <c r="T52" s="54"/>
      <c r="U52" s="32"/>
      <c r="V52" s="32"/>
      <c r="W52" s="55" t="s">
        <v>48</v>
      </c>
      <c r="X52" s="48"/>
      <c r="Y52" s="27"/>
      <c r="Z52" s="49"/>
      <c r="AA52" s="50"/>
      <c r="AB52" s="51"/>
      <c r="AC52" s="51"/>
    </row>
    <row r="53" spans="1:29" x14ac:dyDescent="0.2">
      <c r="A53" s="82" t="s">
        <v>254</v>
      </c>
      <c r="B53" s="83">
        <v>44686</v>
      </c>
      <c r="C53" s="84"/>
      <c r="D53" s="75" t="s">
        <v>287</v>
      </c>
      <c r="E53" s="76" t="s">
        <v>288</v>
      </c>
      <c r="F53" s="85"/>
      <c r="G53" s="86">
        <v>3.5</v>
      </c>
      <c r="H53" s="87">
        <v>10</v>
      </c>
      <c r="I53" s="87">
        <v>250</v>
      </c>
      <c r="J53" s="88"/>
      <c r="K53" s="88"/>
      <c r="L53" s="89"/>
      <c r="M53" s="90"/>
      <c r="N53" s="90"/>
      <c r="O53" s="90" t="s">
        <v>157</v>
      </c>
      <c r="P53" s="90" t="s">
        <v>151</v>
      </c>
      <c r="Q53" s="91" t="s">
        <v>46</v>
      </c>
      <c r="R53" s="92">
        <v>35</v>
      </c>
      <c r="S53" s="93">
        <f>R53*AD1</f>
        <v>43.75</v>
      </c>
      <c r="T53" s="94">
        <v>79</v>
      </c>
      <c r="U53" s="95">
        <f t="shared" ref="U53:U58" si="4">((T53-S53)/T53)</f>
        <v>0.44620253164556961</v>
      </c>
      <c r="V53" s="95">
        <f t="shared" ref="V53:V58" si="5">((T53-S53)/S53)</f>
        <v>0.80571428571428572</v>
      </c>
      <c r="W53" s="96" t="s">
        <v>1925</v>
      </c>
      <c r="X53" s="97"/>
      <c r="Y53" s="98" t="s">
        <v>197</v>
      </c>
      <c r="Z53" s="99" t="s">
        <v>40</v>
      </c>
      <c r="AA53" s="100" t="s">
        <v>198</v>
      </c>
      <c r="AB53" s="101" t="s">
        <v>199</v>
      </c>
      <c r="AC53" s="101"/>
    </row>
    <row r="54" spans="1:29" x14ac:dyDescent="0.2">
      <c r="A54" s="19" t="s">
        <v>254</v>
      </c>
      <c r="B54" s="20">
        <v>44686</v>
      </c>
      <c r="C54" s="21"/>
      <c r="D54" s="71" t="s">
        <v>290</v>
      </c>
      <c r="E54" s="72" t="s">
        <v>291</v>
      </c>
      <c r="F54" s="23"/>
      <c r="G54" s="56">
        <v>4.5</v>
      </c>
      <c r="H54" s="52">
        <v>10</v>
      </c>
      <c r="I54" s="52">
        <v>25</v>
      </c>
      <c r="J54" s="25"/>
      <c r="K54" s="25"/>
      <c r="L54" s="26"/>
      <c r="M54" s="29"/>
      <c r="N54" s="29"/>
      <c r="O54" s="29" t="s">
        <v>57</v>
      </c>
      <c r="P54" s="29" t="s">
        <v>151</v>
      </c>
      <c r="Q54" s="30" t="s">
        <v>56</v>
      </c>
      <c r="R54" s="53">
        <v>86</v>
      </c>
      <c r="S54" s="31">
        <f>R54*AD1</f>
        <v>107.5</v>
      </c>
      <c r="T54" s="54">
        <v>149</v>
      </c>
      <c r="U54" s="32">
        <f t="shared" si="4"/>
        <v>0.27852348993288589</v>
      </c>
      <c r="V54" s="32">
        <f t="shared" si="5"/>
        <v>0.38604651162790699</v>
      </c>
      <c r="W54" s="55" t="s">
        <v>159</v>
      </c>
      <c r="X54" s="48"/>
      <c r="Y54" s="27" t="s">
        <v>197</v>
      </c>
      <c r="Z54" s="49" t="s">
        <v>40</v>
      </c>
      <c r="AA54" s="50" t="s">
        <v>198</v>
      </c>
      <c r="AB54" s="51" t="s">
        <v>199</v>
      </c>
      <c r="AC54" s="51"/>
    </row>
    <row r="55" spans="1:29" x14ac:dyDescent="0.2">
      <c r="A55" s="19" t="s">
        <v>254</v>
      </c>
      <c r="B55" s="20">
        <v>44686</v>
      </c>
      <c r="C55" s="21"/>
      <c r="D55" s="71" t="s">
        <v>293</v>
      </c>
      <c r="E55" s="72" t="s">
        <v>294</v>
      </c>
      <c r="F55" s="23"/>
      <c r="G55" s="56">
        <v>3.5</v>
      </c>
      <c r="H55" s="52">
        <v>8</v>
      </c>
      <c r="I55" s="52">
        <v>40</v>
      </c>
      <c r="J55" s="25"/>
      <c r="K55" s="25"/>
      <c r="L55" s="26"/>
      <c r="M55" s="29"/>
      <c r="N55" s="29"/>
      <c r="O55" s="29" t="s">
        <v>136</v>
      </c>
      <c r="P55" s="29" t="s">
        <v>180</v>
      </c>
      <c r="Q55" s="30" t="s">
        <v>295</v>
      </c>
      <c r="R55" s="53">
        <v>39</v>
      </c>
      <c r="S55" s="31">
        <f>R55*AD1</f>
        <v>48.75</v>
      </c>
      <c r="T55" s="54">
        <v>79</v>
      </c>
      <c r="U55" s="32">
        <f t="shared" si="4"/>
        <v>0.38291139240506328</v>
      </c>
      <c r="V55" s="32">
        <f t="shared" si="5"/>
        <v>0.62051282051282053</v>
      </c>
      <c r="W55" s="55" t="s">
        <v>159</v>
      </c>
      <c r="X55" s="48"/>
      <c r="Y55" s="27" t="s">
        <v>197</v>
      </c>
      <c r="Z55" s="49" t="s">
        <v>40</v>
      </c>
      <c r="AA55" s="50" t="s">
        <v>198</v>
      </c>
      <c r="AB55" s="51" t="s">
        <v>199</v>
      </c>
      <c r="AC55" s="51"/>
    </row>
    <row r="56" spans="1:29" x14ac:dyDescent="0.2">
      <c r="A56" s="19" t="s">
        <v>254</v>
      </c>
      <c r="B56" s="20">
        <v>44686</v>
      </c>
      <c r="C56" s="21"/>
      <c r="D56" s="71" t="s">
        <v>297</v>
      </c>
      <c r="E56" s="72" t="s">
        <v>298</v>
      </c>
      <c r="F56" s="23"/>
      <c r="G56" s="56">
        <v>3.5</v>
      </c>
      <c r="H56" s="52">
        <v>2</v>
      </c>
      <c r="I56" s="52">
        <v>40</v>
      </c>
      <c r="J56" s="25"/>
      <c r="K56" s="25"/>
      <c r="L56" s="26"/>
      <c r="M56" s="29"/>
      <c r="N56" s="29"/>
      <c r="O56" s="29" t="s">
        <v>136</v>
      </c>
      <c r="P56" s="29" t="s">
        <v>151</v>
      </c>
      <c r="Q56" s="30" t="s">
        <v>55</v>
      </c>
      <c r="R56" s="53">
        <v>123.39</v>
      </c>
      <c r="S56" s="31">
        <f>R56*AD1</f>
        <v>154.23750000000001</v>
      </c>
      <c r="T56" s="54">
        <v>219</v>
      </c>
      <c r="U56" s="32">
        <f t="shared" si="4"/>
        <v>0.29571917808219172</v>
      </c>
      <c r="V56" s="32">
        <f t="shared" si="5"/>
        <v>0.41988815949428632</v>
      </c>
      <c r="W56" s="55" t="s">
        <v>159</v>
      </c>
      <c r="X56" s="48"/>
      <c r="Y56" s="27" t="s">
        <v>197</v>
      </c>
      <c r="Z56" s="49" t="s">
        <v>40</v>
      </c>
      <c r="AA56" s="50" t="s">
        <v>198</v>
      </c>
      <c r="AB56" s="51" t="s">
        <v>199</v>
      </c>
      <c r="AC56" s="51"/>
    </row>
    <row r="57" spans="1:29" x14ac:dyDescent="0.2">
      <c r="A57" s="19" t="s">
        <v>254</v>
      </c>
      <c r="B57" s="20">
        <v>44686</v>
      </c>
      <c r="C57" s="21"/>
      <c r="D57" s="71" t="s">
        <v>1964</v>
      </c>
      <c r="E57" s="72" t="s">
        <v>186</v>
      </c>
      <c r="F57" s="23"/>
      <c r="G57" s="56">
        <v>4</v>
      </c>
      <c r="H57" s="52">
        <v>2</v>
      </c>
      <c r="I57" s="52">
        <v>6</v>
      </c>
      <c r="J57" s="25"/>
      <c r="K57" s="25"/>
      <c r="L57" s="26"/>
      <c r="M57" s="29"/>
      <c r="N57" s="29"/>
      <c r="O57" s="29" t="s">
        <v>157</v>
      </c>
      <c r="P57" s="29" t="s">
        <v>151</v>
      </c>
      <c r="Q57" s="30" t="s">
        <v>187</v>
      </c>
      <c r="R57" s="53">
        <v>705</v>
      </c>
      <c r="S57" s="31">
        <f>R57*AD1</f>
        <v>881.25</v>
      </c>
      <c r="T57" s="54">
        <v>1099</v>
      </c>
      <c r="U57" s="32">
        <f t="shared" si="4"/>
        <v>0.19813466787989081</v>
      </c>
      <c r="V57" s="32">
        <f t="shared" si="5"/>
        <v>0.24709219858156029</v>
      </c>
      <c r="W57" s="55" t="s">
        <v>188</v>
      </c>
      <c r="X57" s="48"/>
      <c r="Y57" s="27" t="s">
        <v>197</v>
      </c>
      <c r="Z57" s="49" t="s">
        <v>40</v>
      </c>
      <c r="AA57" s="50" t="s">
        <v>198</v>
      </c>
      <c r="AB57" s="51" t="s">
        <v>199</v>
      </c>
      <c r="AC57" s="51"/>
    </row>
    <row r="58" spans="1:29" x14ac:dyDescent="0.2">
      <c r="A58" s="19" t="s">
        <v>254</v>
      </c>
      <c r="B58" s="20">
        <v>44686</v>
      </c>
      <c r="C58" s="21"/>
      <c r="D58" s="71" t="s">
        <v>1965</v>
      </c>
      <c r="E58" s="72" t="s">
        <v>191</v>
      </c>
      <c r="F58" s="23"/>
      <c r="G58" s="56">
        <v>8</v>
      </c>
      <c r="H58" s="52">
        <v>2</v>
      </c>
      <c r="I58" s="52">
        <v>6</v>
      </c>
      <c r="J58" s="25"/>
      <c r="K58" s="25"/>
      <c r="L58" s="26"/>
      <c r="M58" s="29"/>
      <c r="N58" s="29"/>
      <c r="O58" s="29" t="s">
        <v>157</v>
      </c>
      <c r="P58" s="29" t="s">
        <v>151</v>
      </c>
      <c r="Q58" s="30" t="s">
        <v>187</v>
      </c>
      <c r="R58" s="53">
        <v>1170</v>
      </c>
      <c r="S58" s="31">
        <f>R58*AD1</f>
        <v>1462.5</v>
      </c>
      <c r="T58" s="54">
        <v>1799</v>
      </c>
      <c r="U58" s="32">
        <f t="shared" si="4"/>
        <v>0.18704836020011117</v>
      </c>
      <c r="V58" s="32">
        <f t="shared" si="5"/>
        <v>0.23008547008547009</v>
      </c>
      <c r="W58" s="55" t="s">
        <v>188</v>
      </c>
      <c r="X58" s="48"/>
      <c r="Y58" s="27" t="s">
        <v>197</v>
      </c>
      <c r="Z58" s="49" t="s">
        <v>40</v>
      </c>
      <c r="AA58" s="50" t="s">
        <v>198</v>
      </c>
      <c r="AB58" s="51" t="s">
        <v>199</v>
      </c>
      <c r="AC58" s="51"/>
    </row>
    <row r="59" spans="1:29" ht="17.25" x14ac:dyDescent="0.2">
      <c r="A59" s="19" t="s">
        <v>254</v>
      </c>
      <c r="B59" s="20">
        <v>44687</v>
      </c>
      <c r="C59" s="21">
        <v>44687</v>
      </c>
      <c r="D59" s="46"/>
      <c r="E59" s="28" t="s">
        <v>51</v>
      </c>
      <c r="F59" s="23" t="s">
        <v>33</v>
      </c>
      <c r="G59" s="56"/>
      <c r="H59" s="52"/>
      <c r="I59" s="52"/>
      <c r="J59" s="25"/>
      <c r="K59" s="25"/>
      <c r="L59" s="26">
        <v>0.33333333333333331</v>
      </c>
      <c r="M59" s="29">
        <v>8.3333333333333329E-2</v>
      </c>
      <c r="N59" s="29"/>
      <c r="O59" s="29"/>
      <c r="P59" s="29"/>
      <c r="Q59" s="30"/>
      <c r="R59" s="53"/>
      <c r="S59" s="31"/>
      <c r="T59" s="54"/>
      <c r="U59" s="32"/>
      <c r="V59" s="32"/>
      <c r="W59" s="55" t="s">
        <v>48</v>
      </c>
      <c r="X59" s="48"/>
      <c r="Y59" s="27"/>
      <c r="Z59" s="49"/>
      <c r="AA59" s="50"/>
      <c r="AB59" s="51"/>
      <c r="AC59" s="51"/>
    </row>
    <row r="60" spans="1:29" x14ac:dyDescent="0.2">
      <c r="A60" s="82" t="s">
        <v>254</v>
      </c>
      <c r="B60" s="83">
        <v>44687</v>
      </c>
      <c r="C60" s="84"/>
      <c r="D60" s="75" t="s">
        <v>1966</v>
      </c>
      <c r="E60" s="76" t="s">
        <v>303</v>
      </c>
      <c r="F60" s="85"/>
      <c r="G60" s="86">
        <v>3</v>
      </c>
      <c r="H60" s="87">
        <v>10</v>
      </c>
      <c r="I60" s="87">
        <v>30</v>
      </c>
      <c r="J60" s="88"/>
      <c r="K60" s="88"/>
      <c r="L60" s="89"/>
      <c r="M60" s="90"/>
      <c r="N60" s="90"/>
      <c r="O60" s="90" t="s">
        <v>157</v>
      </c>
      <c r="P60" s="90" t="s">
        <v>158</v>
      </c>
      <c r="Q60" s="91" t="s">
        <v>46</v>
      </c>
      <c r="R60" s="92">
        <v>30</v>
      </c>
      <c r="S60" s="93">
        <f>R60*AD1</f>
        <v>37.5</v>
      </c>
      <c r="T60" s="94">
        <v>79</v>
      </c>
      <c r="U60" s="95">
        <f>((T60-S60)/T60)</f>
        <v>0.52531645569620256</v>
      </c>
      <c r="V60" s="95">
        <f>((T60-S60)/S60)</f>
        <v>1.1066666666666667</v>
      </c>
      <c r="W60" s="96" t="s">
        <v>1925</v>
      </c>
      <c r="X60" s="97"/>
      <c r="Y60" s="98" t="s">
        <v>197</v>
      </c>
      <c r="Z60" s="99" t="s">
        <v>40</v>
      </c>
      <c r="AA60" s="100" t="s">
        <v>198</v>
      </c>
      <c r="AB60" s="101" t="s">
        <v>199</v>
      </c>
      <c r="AC60" s="101"/>
    </row>
    <row r="61" spans="1:29" x14ac:dyDescent="0.2">
      <c r="A61" s="19" t="s">
        <v>254</v>
      </c>
      <c r="B61" s="20">
        <v>44687</v>
      </c>
      <c r="C61" s="21"/>
      <c r="D61" s="71" t="s">
        <v>1967</v>
      </c>
      <c r="E61" s="72" t="s">
        <v>306</v>
      </c>
      <c r="F61" s="23"/>
      <c r="G61" s="56">
        <v>4</v>
      </c>
      <c r="H61" s="52">
        <v>2</v>
      </c>
      <c r="I61" s="52">
        <v>15</v>
      </c>
      <c r="J61" s="25"/>
      <c r="K61" s="25"/>
      <c r="L61" s="26"/>
      <c r="M61" s="29"/>
      <c r="N61" s="29"/>
      <c r="O61" s="29" t="s">
        <v>57</v>
      </c>
      <c r="P61" s="29" t="s">
        <v>151</v>
      </c>
      <c r="Q61" s="30" t="s">
        <v>55</v>
      </c>
      <c r="R61" s="53">
        <v>200</v>
      </c>
      <c r="S61" s="31">
        <f>R61*AD1</f>
        <v>250</v>
      </c>
      <c r="T61" s="54">
        <v>399</v>
      </c>
      <c r="U61" s="32">
        <f>((T61-S61)/T61)</f>
        <v>0.37343358395989973</v>
      </c>
      <c r="V61" s="32">
        <f>((T61-S61)/S61)</f>
        <v>0.59599999999999997</v>
      </c>
      <c r="W61" s="55" t="s">
        <v>159</v>
      </c>
      <c r="X61" s="48"/>
      <c r="Y61" s="27" t="s">
        <v>197</v>
      </c>
      <c r="Z61" s="49" t="s">
        <v>40</v>
      </c>
      <c r="AA61" s="50" t="s">
        <v>198</v>
      </c>
      <c r="AB61" s="51" t="s">
        <v>199</v>
      </c>
      <c r="AC61" s="51"/>
    </row>
    <row r="62" spans="1:29" x14ac:dyDescent="0.2">
      <c r="A62" s="19" t="s">
        <v>254</v>
      </c>
      <c r="B62" s="20">
        <v>44687</v>
      </c>
      <c r="C62" s="21"/>
      <c r="D62" s="71" t="s">
        <v>1968</v>
      </c>
      <c r="E62" s="72" t="s">
        <v>1969</v>
      </c>
      <c r="F62" s="23"/>
      <c r="G62" s="56">
        <v>6.5</v>
      </c>
      <c r="H62" s="52">
        <v>10</v>
      </c>
      <c r="I62" s="52">
        <v>30</v>
      </c>
      <c r="J62" s="25"/>
      <c r="K62" s="25"/>
      <c r="L62" s="26"/>
      <c r="M62" s="29"/>
      <c r="N62" s="29"/>
      <c r="O62" s="29" t="s">
        <v>57</v>
      </c>
      <c r="P62" s="29" t="s">
        <v>151</v>
      </c>
      <c r="Q62" s="30" t="s">
        <v>55</v>
      </c>
      <c r="R62" s="53">
        <v>265</v>
      </c>
      <c r="S62" s="31">
        <f>R62*AD1</f>
        <v>331.25</v>
      </c>
      <c r="T62" s="54">
        <v>499</v>
      </c>
      <c r="U62" s="32">
        <f>((T62-S62)/T62)</f>
        <v>0.33617234468937873</v>
      </c>
      <c r="V62" s="32">
        <f>((T62-S62)/S62)</f>
        <v>0.50641509433962262</v>
      </c>
      <c r="W62" s="55" t="s">
        <v>159</v>
      </c>
      <c r="X62" s="48"/>
      <c r="Y62" s="27" t="s">
        <v>197</v>
      </c>
      <c r="Z62" s="49" t="s">
        <v>40</v>
      </c>
      <c r="AA62" s="50" t="s">
        <v>198</v>
      </c>
      <c r="AB62" s="51" t="s">
        <v>199</v>
      </c>
      <c r="AC62" s="51"/>
    </row>
    <row r="63" spans="1:29" x14ac:dyDescent="0.2">
      <c r="A63" s="19" t="s">
        <v>254</v>
      </c>
      <c r="B63" s="20">
        <v>44687</v>
      </c>
      <c r="C63" s="21"/>
      <c r="D63" s="71" t="s">
        <v>311</v>
      </c>
      <c r="E63" s="72" t="s">
        <v>312</v>
      </c>
      <c r="F63" s="23"/>
      <c r="G63" s="56">
        <v>3.5</v>
      </c>
      <c r="H63" s="52">
        <v>10</v>
      </c>
      <c r="I63" s="52">
        <v>40</v>
      </c>
      <c r="J63" s="25"/>
      <c r="K63" s="25"/>
      <c r="L63" s="26"/>
      <c r="M63" s="29"/>
      <c r="N63" s="29"/>
      <c r="O63" s="29" t="s">
        <v>136</v>
      </c>
      <c r="P63" s="29" t="s">
        <v>151</v>
      </c>
      <c r="Q63" s="30" t="s">
        <v>55</v>
      </c>
      <c r="R63" s="53">
        <v>115</v>
      </c>
      <c r="S63" s="31">
        <f>R63*AD1</f>
        <v>143.75</v>
      </c>
      <c r="T63" s="54">
        <v>199</v>
      </c>
      <c r="U63" s="32">
        <f>((T63-S63)/T63)</f>
        <v>0.27763819095477388</v>
      </c>
      <c r="V63" s="32">
        <f>((T63-S63)/S63)</f>
        <v>0.3843478260869565</v>
      </c>
      <c r="W63" s="55" t="s">
        <v>159</v>
      </c>
      <c r="X63" s="48"/>
      <c r="Y63" s="27" t="s">
        <v>197</v>
      </c>
      <c r="Z63" s="49" t="s">
        <v>40</v>
      </c>
      <c r="AA63" s="50" t="s">
        <v>198</v>
      </c>
      <c r="AB63" s="51" t="s">
        <v>199</v>
      </c>
      <c r="AC63" s="51"/>
    </row>
    <row r="64" spans="1:29" ht="17.25" x14ac:dyDescent="0.2">
      <c r="A64" s="19" t="s">
        <v>254</v>
      </c>
      <c r="B64" s="20">
        <v>44688</v>
      </c>
      <c r="C64" s="21">
        <v>44688</v>
      </c>
      <c r="D64" s="46"/>
      <c r="E64" s="28" t="s">
        <v>314</v>
      </c>
      <c r="F64" s="23" t="s">
        <v>80</v>
      </c>
      <c r="G64" s="56"/>
      <c r="H64" s="52"/>
      <c r="I64" s="52"/>
      <c r="J64" s="25"/>
      <c r="K64" s="25"/>
      <c r="L64" s="26" t="s">
        <v>194</v>
      </c>
      <c r="M64" s="29" t="s">
        <v>194</v>
      </c>
      <c r="N64" s="29"/>
      <c r="O64" s="29"/>
      <c r="P64" s="29"/>
      <c r="Q64" s="30"/>
      <c r="R64" s="53"/>
      <c r="S64" s="31"/>
      <c r="T64" s="54"/>
      <c r="U64" s="32"/>
      <c r="V64" s="32"/>
      <c r="W64" s="55" t="s">
        <v>195</v>
      </c>
      <c r="X64" s="48"/>
      <c r="Y64" s="27"/>
      <c r="Z64" s="49"/>
      <c r="AA64" s="50"/>
      <c r="AB64" s="51"/>
      <c r="AC64" s="51"/>
    </row>
    <row r="65" spans="1:29" ht="17.25" x14ac:dyDescent="0.2">
      <c r="A65" s="19" t="s">
        <v>254</v>
      </c>
      <c r="B65" s="20">
        <v>44689</v>
      </c>
      <c r="C65" s="21">
        <v>44689</v>
      </c>
      <c r="D65" s="46"/>
      <c r="E65" s="104" t="s">
        <v>315</v>
      </c>
      <c r="F65" s="23" t="s">
        <v>39</v>
      </c>
      <c r="G65" s="56"/>
      <c r="H65" s="52"/>
      <c r="I65" s="52"/>
      <c r="J65" s="25"/>
      <c r="K65" s="25"/>
      <c r="L65" s="26">
        <v>0.375</v>
      </c>
      <c r="M65" s="29">
        <v>0.99930555555555556</v>
      </c>
      <c r="N65" s="29"/>
      <c r="O65" s="29"/>
      <c r="P65" s="29"/>
      <c r="Q65" s="30"/>
      <c r="R65" s="53"/>
      <c r="S65" s="31"/>
      <c r="T65" s="54"/>
      <c r="U65" s="32"/>
      <c r="V65" s="32"/>
      <c r="W65" s="55" t="s">
        <v>48</v>
      </c>
      <c r="X65" s="48"/>
      <c r="Y65" s="27"/>
      <c r="Z65" s="49"/>
      <c r="AA65" s="50"/>
      <c r="AB65" s="51"/>
      <c r="AC65" s="51"/>
    </row>
    <row r="66" spans="1:29" ht="17.25" x14ac:dyDescent="0.2">
      <c r="A66" s="19" t="s">
        <v>254</v>
      </c>
      <c r="B66" s="20">
        <v>44690</v>
      </c>
      <c r="C66" s="21">
        <v>44690</v>
      </c>
      <c r="D66" s="46"/>
      <c r="E66" s="28" t="s">
        <v>332</v>
      </c>
      <c r="F66" s="23" t="s">
        <v>39</v>
      </c>
      <c r="G66" s="56"/>
      <c r="H66" s="52"/>
      <c r="I66" s="52"/>
      <c r="J66" s="25"/>
      <c r="K66" s="25"/>
      <c r="L66" s="26">
        <v>0.625</v>
      </c>
      <c r="M66" s="29">
        <v>8.3333333333333329E-2</v>
      </c>
      <c r="N66" s="29"/>
      <c r="O66" s="29"/>
      <c r="P66" s="29"/>
      <c r="Q66" s="30"/>
      <c r="R66" s="53"/>
      <c r="S66" s="31"/>
      <c r="T66" s="54"/>
      <c r="U66" s="32"/>
      <c r="V66" s="32"/>
      <c r="W66" s="55" t="s">
        <v>48</v>
      </c>
      <c r="X66" s="48"/>
      <c r="Y66" s="27"/>
      <c r="Z66" s="49"/>
      <c r="AA66" s="50"/>
      <c r="AB66" s="51"/>
      <c r="AC66" s="51"/>
    </row>
    <row r="67" spans="1:29" x14ac:dyDescent="0.2">
      <c r="A67" s="82" t="s">
        <v>254</v>
      </c>
      <c r="B67" s="83">
        <v>44690</v>
      </c>
      <c r="C67" s="84"/>
      <c r="D67" s="75" t="s">
        <v>333</v>
      </c>
      <c r="E67" s="76" t="s">
        <v>334</v>
      </c>
      <c r="F67" s="85"/>
      <c r="G67" s="86">
        <v>2.6</v>
      </c>
      <c r="H67" s="87">
        <v>10</v>
      </c>
      <c r="I67" s="87">
        <v>60</v>
      </c>
      <c r="J67" s="88"/>
      <c r="K67" s="88"/>
      <c r="L67" s="89"/>
      <c r="M67" s="90"/>
      <c r="N67" s="90"/>
      <c r="O67" s="90" t="s">
        <v>157</v>
      </c>
      <c r="P67" s="90" t="s">
        <v>151</v>
      </c>
      <c r="Q67" s="91" t="s">
        <v>56</v>
      </c>
      <c r="R67" s="92">
        <v>33</v>
      </c>
      <c r="S67" s="93">
        <f>R67*AD1</f>
        <v>41.25</v>
      </c>
      <c r="T67" s="94">
        <v>79</v>
      </c>
      <c r="U67" s="95">
        <f>((T67-S67)/T67)</f>
        <v>0.47784810126582278</v>
      </c>
      <c r="V67" s="95">
        <f>((T67-S67)/S67)</f>
        <v>0.91515151515151516</v>
      </c>
      <c r="W67" s="96" t="s">
        <v>1925</v>
      </c>
      <c r="X67" s="97"/>
      <c r="Y67" s="98" t="s">
        <v>61</v>
      </c>
      <c r="Z67" s="99" t="s">
        <v>316</v>
      </c>
      <c r="AA67" s="100" t="s">
        <v>58</v>
      </c>
      <c r="AB67" s="101"/>
      <c r="AC67" s="101"/>
    </row>
    <row r="68" spans="1:29" x14ac:dyDescent="0.2">
      <c r="A68" s="19" t="s">
        <v>254</v>
      </c>
      <c r="B68" s="20">
        <v>44690</v>
      </c>
      <c r="C68" s="21"/>
      <c r="D68" s="71" t="s">
        <v>336</v>
      </c>
      <c r="E68" s="72" t="s">
        <v>337</v>
      </c>
      <c r="F68" s="23"/>
      <c r="G68" s="56">
        <v>4</v>
      </c>
      <c r="H68" s="52">
        <v>6</v>
      </c>
      <c r="I68" s="52">
        <v>15</v>
      </c>
      <c r="J68" s="25"/>
      <c r="K68" s="25"/>
      <c r="L68" s="26"/>
      <c r="M68" s="29"/>
      <c r="N68" s="29"/>
      <c r="O68" s="29" t="s">
        <v>136</v>
      </c>
      <c r="P68" s="29" t="s">
        <v>180</v>
      </c>
      <c r="Q68" s="30" t="s">
        <v>134</v>
      </c>
      <c r="R68" s="53">
        <v>91.8</v>
      </c>
      <c r="S68" s="31">
        <f>R68*AD1</f>
        <v>114.75</v>
      </c>
      <c r="T68" s="54">
        <v>159</v>
      </c>
      <c r="U68" s="32">
        <f>((T68-S68)/T68)</f>
        <v>0.27830188679245282</v>
      </c>
      <c r="V68" s="32">
        <f>((T68-S68)/S68)</f>
        <v>0.38562091503267976</v>
      </c>
      <c r="W68" s="55" t="s">
        <v>159</v>
      </c>
      <c r="X68" s="48"/>
      <c r="Y68" s="27" t="s">
        <v>61</v>
      </c>
      <c r="Z68" s="49" t="s">
        <v>316</v>
      </c>
      <c r="AA68" s="50" t="s">
        <v>58</v>
      </c>
      <c r="AB68" s="51"/>
      <c r="AC68" s="51"/>
    </row>
    <row r="69" spans="1:29" x14ac:dyDescent="0.2">
      <c r="A69" s="19" t="s">
        <v>254</v>
      </c>
      <c r="B69" s="20">
        <v>44690</v>
      </c>
      <c r="C69" s="21"/>
      <c r="D69" s="71" t="s">
        <v>339</v>
      </c>
      <c r="E69" s="72" t="s">
        <v>340</v>
      </c>
      <c r="F69" s="23"/>
      <c r="G69" s="56">
        <v>4</v>
      </c>
      <c r="H69" s="52">
        <v>10</v>
      </c>
      <c r="I69" s="52">
        <v>75</v>
      </c>
      <c r="J69" s="25"/>
      <c r="K69" s="25"/>
      <c r="L69" s="26"/>
      <c r="M69" s="29"/>
      <c r="N69" s="29"/>
      <c r="O69" s="29" t="s">
        <v>157</v>
      </c>
      <c r="P69" s="29" t="s">
        <v>158</v>
      </c>
      <c r="Q69" s="30" t="s">
        <v>56</v>
      </c>
      <c r="R69" s="53">
        <v>90.24</v>
      </c>
      <c r="S69" s="31">
        <f>R69*AD1</f>
        <v>112.8</v>
      </c>
      <c r="T69" s="54">
        <v>169</v>
      </c>
      <c r="U69" s="32">
        <f>((T69-S69)/T69)</f>
        <v>0.3325443786982249</v>
      </c>
      <c r="V69" s="32">
        <f>((T69-S69)/S69)</f>
        <v>0.49822695035460995</v>
      </c>
      <c r="W69" s="55" t="s">
        <v>159</v>
      </c>
      <c r="X69" s="48"/>
      <c r="Y69" s="27" t="s">
        <v>61</v>
      </c>
      <c r="Z69" s="49" t="s">
        <v>316</v>
      </c>
      <c r="AA69" s="50" t="s">
        <v>58</v>
      </c>
      <c r="AB69" s="51"/>
      <c r="AC69" s="51"/>
    </row>
    <row r="70" spans="1:29" x14ac:dyDescent="0.2">
      <c r="A70" s="19" t="s">
        <v>254</v>
      </c>
      <c r="B70" s="20">
        <v>44690</v>
      </c>
      <c r="C70" s="21"/>
      <c r="D70" s="71" t="s">
        <v>342</v>
      </c>
      <c r="E70" s="72" t="s">
        <v>343</v>
      </c>
      <c r="F70" s="23"/>
      <c r="G70" s="56">
        <v>4</v>
      </c>
      <c r="H70" s="52">
        <v>15</v>
      </c>
      <c r="I70" s="52">
        <v>35</v>
      </c>
      <c r="J70" s="25"/>
      <c r="K70" s="25"/>
      <c r="L70" s="26"/>
      <c r="M70" s="29"/>
      <c r="N70" s="29"/>
      <c r="O70" s="29" t="s">
        <v>136</v>
      </c>
      <c r="P70" s="29" t="s">
        <v>151</v>
      </c>
      <c r="Q70" s="30" t="s">
        <v>46</v>
      </c>
      <c r="R70" s="53">
        <v>75.3</v>
      </c>
      <c r="S70" s="31">
        <f>R70*AD1</f>
        <v>94.125</v>
      </c>
      <c r="T70" s="54">
        <v>139</v>
      </c>
      <c r="U70" s="32">
        <f>((T70-S70)/T70)</f>
        <v>0.32284172661870503</v>
      </c>
      <c r="V70" s="32">
        <f>((T70-S70)/S70)</f>
        <v>0.47675962815405049</v>
      </c>
      <c r="W70" s="55" t="s">
        <v>159</v>
      </c>
      <c r="X70" s="48"/>
      <c r="Y70" s="27" t="s">
        <v>61</v>
      </c>
      <c r="Z70" s="49" t="s">
        <v>316</v>
      </c>
      <c r="AA70" s="50" t="s">
        <v>58</v>
      </c>
      <c r="AB70" s="51"/>
      <c r="AC70" s="51"/>
    </row>
    <row r="71" spans="1:29" ht="17.25" x14ac:dyDescent="0.2">
      <c r="A71" s="19" t="s">
        <v>254</v>
      </c>
      <c r="B71" s="20">
        <v>44691</v>
      </c>
      <c r="C71" s="21">
        <v>44691</v>
      </c>
      <c r="D71" s="46"/>
      <c r="E71" s="104" t="s">
        <v>345</v>
      </c>
      <c r="F71" s="23" t="s">
        <v>33</v>
      </c>
      <c r="G71" s="56"/>
      <c r="H71" s="52"/>
      <c r="I71" s="52"/>
      <c r="J71" s="25"/>
      <c r="K71" s="25"/>
      <c r="L71" s="26">
        <v>0.33333333333333331</v>
      </c>
      <c r="M71" s="29">
        <v>0.97916666666666663</v>
      </c>
      <c r="N71" s="29"/>
      <c r="O71" s="29"/>
      <c r="P71" s="29"/>
      <c r="Q71" s="30"/>
      <c r="R71" s="53"/>
      <c r="S71" s="31"/>
      <c r="T71" s="54"/>
      <c r="U71" s="32"/>
      <c r="V71" s="32"/>
      <c r="W71" s="55" t="s">
        <v>48</v>
      </c>
      <c r="X71" s="48"/>
      <c r="Y71" s="27"/>
      <c r="Z71" s="49"/>
      <c r="AA71" s="50"/>
      <c r="AB71" s="51"/>
      <c r="AC71" s="51"/>
    </row>
    <row r="72" spans="1:29" ht="17.25" x14ac:dyDescent="0.2">
      <c r="A72" s="19" t="s">
        <v>254</v>
      </c>
      <c r="B72" s="20">
        <v>44692</v>
      </c>
      <c r="C72" s="21">
        <v>44692</v>
      </c>
      <c r="D72" s="46"/>
      <c r="E72" s="111" t="s">
        <v>357</v>
      </c>
      <c r="F72" s="23" t="s">
        <v>39</v>
      </c>
      <c r="G72" s="56"/>
      <c r="H72" s="52"/>
      <c r="I72" s="52"/>
      <c r="J72" s="25"/>
      <c r="K72" s="25"/>
      <c r="L72" s="26">
        <v>0.375</v>
      </c>
      <c r="M72" s="29">
        <v>0.99930555555555556</v>
      </c>
      <c r="N72" s="29"/>
      <c r="O72" s="29"/>
      <c r="P72" s="29"/>
      <c r="Q72" s="30"/>
      <c r="R72" s="53"/>
      <c r="S72" s="31"/>
      <c r="T72" s="54"/>
      <c r="U72" s="32"/>
      <c r="V72" s="32"/>
      <c r="W72" s="55" t="s">
        <v>48</v>
      </c>
      <c r="X72" s="48"/>
      <c r="Y72" s="27"/>
      <c r="Z72" s="49"/>
      <c r="AA72" s="50"/>
      <c r="AB72" s="51"/>
      <c r="AC72" s="51"/>
    </row>
    <row r="73" spans="1:29" x14ac:dyDescent="0.2">
      <c r="A73" s="82"/>
      <c r="B73" s="83"/>
      <c r="C73" s="84"/>
      <c r="D73" s="75"/>
      <c r="E73" s="76"/>
      <c r="F73" s="85"/>
      <c r="G73" s="86"/>
      <c r="H73" s="87"/>
      <c r="I73" s="87"/>
      <c r="J73" s="88"/>
      <c r="K73" s="88"/>
      <c r="L73" s="89"/>
      <c r="M73" s="90"/>
      <c r="N73" s="90"/>
      <c r="O73" s="90"/>
      <c r="P73" s="90"/>
      <c r="Q73" s="91"/>
      <c r="R73" s="92"/>
      <c r="S73" s="93"/>
      <c r="T73" s="94"/>
      <c r="U73" s="95"/>
      <c r="V73" s="95"/>
      <c r="W73" s="96"/>
      <c r="X73" s="97"/>
      <c r="Y73" s="98"/>
      <c r="Z73" s="99"/>
      <c r="AA73" s="100"/>
      <c r="AB73" s="101"/>
      <c r="AC73" s="101"/>
    </row>
    <row r="74" spans="1:29" x14ac:dyDescent="0.2">
      <c r="A74" s="19"/>
      <c r="B74" s="20"/>
      <c r="C74" s="21"/>
      <c r="D74" s="71"/>
      <c r="E74" s="72"/>
      <c r="F74" s="23"/>
      <c r="G74" s="56"/>
      <c r="H74" s="52"/>
      <c r="I74" s="52"/>
      <c r="J74" s="25"/>
      <c r="K74" s="25"/>
      <c r="L74" s="26"/>
      <c r="M74" s="29"/>
      <c r="N74" s="29"/>
      <c r="O74" s="29"/>
      <c r="P74" s="29"/>
      <c r="Q74" s="30"/>
      <c r="R74" s="53"/>
      <c r="S74" s="31"/>
      <c r="T74" s="54"/>
      <c r="U74" s="32"/>
      <c r="V74" s="32"/>
      <c r="W74" s="55"/>
      <c r="X74" s="48"/>
      <c r="Y74" s="27"/>
      <c r="Z74" s="49"/>
      <c r="AA74" s="50"/>
      <c r="AB74" s="51"/>
      <c r="AC74" s="51"/>
    </row>
    <row r="75" spans="1:29" ht="17.25" x14ac:dyDescent="0.2">
      <c r="A75" s="19" t="s">
        <v>254</v>
      </c>
      <c r="B75" s="20">
        <v>44693</v>
      </c>
      <c r="C75" s="21">
        <v>44693</v>
      </c>
      <c r="D75" s="46"/>
      <c r="E75" s="28" t="s">
        <v>374</v>
      </c>
      <c r="F75" s="23" t="s">
        <v>33</v>
      </c>
      <c r="G75" s="56"/>
      <c r="H75" s="52"/>
      <c r="I75" s="52"/>
      <c r="J75" s="25"/>
      <c r="K75" s="25"/>
      <c r="L75" s="26">
        <v>0.29166666666666669</v>
      </c>
      <c r="M75" s="29">
        <v>0.99930555555555556</v>
      </c>
      <c r="N75" s="29"/>
      <c r="O75" s="29"/>
      <c r="P75" s="29"/>
      <c r="Q75" s="30"/>
      <c r="R75" s="53"/>
      <c r="S75" s="31"/>
      <c r="T75" s="54"/>
      <c r="U75" s="32"/>
      <c r="V75" s="32"/>
      <c r="W75" s="55" t="s">
        <v>48</v>
      </c>
      <c r="X75" s="48"/>
      <c r="Y75" s="27"/>
      <c r="Z75" s="49"/>
      <c r="AA75" s="50"/>
      <c r="AB75" s="51"/>
      <c r="AC75" s="51"/>
    </row>
    <row r="76" spans="1:29" x14ac:dyDescent="0.2">
      <c r="A76" s="82" t="s">
        <v>254</v>
      </c>
      <c r="B76" s="83">
        <v>44693</v>
      </c>
      <c r="C76" s="84"/>
      <c r="D76" s="75" t="s">
        <v>1970</v>
      </c>
      <c r="E76" s="76" t="s">
        <v>378</v>
      </c>
      <c r="F76" s="85"/>
      <c r="G76" s="86">
        <v>3</v>
      </c>
      <c r="H76" s="87">
        <v>10</v>
      </c>
      <c r="I76" s="87">
        <v>200</v>
      </c>
      <c r="J76" s="88"/>
      <c r="K76" s="88"/>
      <c r="L76" s="89"/>
      <c r="M76" s="90"/>
      <c r="N76" s="90"/>
      <c r="O76" s="90" t="s">
        <v>157</v>
      </c>
      <c r="P76" s="90" t="s">
        <v>158</v>
      </c>
      <c r="Q76" s="91" t="s">
        <v>38</v>
      </c>
      <c r="R76" s="92">
        <v>29</v>
      </c>
      <c r="S76" s="93">
        <f>R76*AD1</f>
        <v>36.25</v>
      </c>
      <c r="T76" s="94">
        <v>79</v>
      </c>
      <c r="U76" s="95">
        <f>((T76-S76)/T76)</f>
        <v>0.54113924050632911</v>
      </c>
      <c r="V76" s="95">
        <f>((T76-S76)/S76)</f>
        <v>1.1793103448275861</v>
      </c>
      <c r="W76" s="96" t="s">
        <v>1925</v>
      </c>
      <c r="X76" s="97"/>
      <c r="Y76" s="98" t="s">
        <v>358</v>
      </c>
      <c r="Z76" s="99" t="s">
        <v>375</v>
      </c>
      <c r="AA76" s="100" t="s">
        <v>376</v>
      </c>
      <c r="AB76" s="101" t="s">
        <v>63</v>
      </c>
      <c r="AC76" s="101"/>
    </row>
    <row r="77" spans="1:29" x14ac:dyDescent="0.2">
      <c r="A77" s="19" t="s">
        <v>254</v>
      </c>
      <c r="B77" s="20">
        <v>44693</v>
      </c>
      <c r="C77" s="21"/>
      <c r="D77" s="71" t="s">
        <v>1971</v>
      </c>
      <c r="E77" s="72" t="s">
        <v>381</v>
      </c>
      <c r="F77" s="23"/>
      <c r="G77" s="56">
        <v>4</v>
      </c>
      <c r="H77" s="52">
        <v>2</v>
      </c>
      <c r="I77" s="52">
        <v>96</v>
      </c>
      <c r="J77" s="25"/>
      <c r="K77" s="25"/>
      <c r="L77" s="26"/>
      <c r="M77" s="29"/>
      <c r="N77" s="29"/>
      <c r="O77" s="29" t="s">
        <v>136</v>
      </c>
      <c r="P77" s="29" t="s">
        <v>158</v>
      </c>
      <c r="Q77" s="30" t="s">
        <v>68</v>
      </c>
      <c r="R77" s="53">
        <v>122</v>
      </c>
      <c r="S77" s="31">
        <f>R77*AD1</f>
        <v>152.5</v>
      </c>
      <c r="T77" s="54">
        <v>219</v>
      </c>
      <c r="U77" s="32">
        <f>((T77-S77)/T77)</f>
        <v>0.30365296803652969</v>
      </c>
      <c r="V77" s="32">
        <f>((T77-S77)/S77)</f>
        <v>0.43606557377049182</v>
      </c>
      <c r="W77" s="55" t="s">
        <v>159</v>
      </c>
      <c r="X77" s="48"/>
      <c r="Y77" s="27" t="s">
        <v>358</v>
      </c>
      <c r="Z77" s="49" t="s">
        <v>375</v>
      </c>
      <c r="AA77" s="50" t="s">
        <v>376</v>
      </c>
      <c r="AB77" s="51" t="s">
        <v>63</v>
      </c>
      <c r="AC77" s="51"/>
    </row>
    <row r="78" spans="1:29" x14ac:dyDescent="0.2">
      <c r="A78" s="19" t="s">
        <v>254</v>
      </c>
      <c r="B78" s="20">
        <v>44693</v>
      </c>
      <c r="C78" s="21"/>
      <c r="D78" s="71" t="s">
        <v>383</v>
      </c>
      <c r="E78" s="72" t="s">
        <v>384</v>
      </c>
      <c r="F78" s="23"/>
      <c r="G78" s="56">
        <v>5</v>
      </c>
      <c r="H78" s="52">
        <v>2</v>
      </c>
      <c r="I78" s="52">
        <v>20</v>
      </c>
      <c r="J78" s="25"/>
      <c r="K78" s="25"/>
      <c r="L78" s="26"/>
      <c r="M78" s="29"/>
      <c r="N78" s="29"/>
      <c r="O78" s="29" t="s">
        <v>136</v>
      </c>
      <c r="P78" s="29" t="s">
        <v>151</v>
      </c>
      <c r="Q78" s="30" t="s">
        <v>68</v>
      </c>
      <c r="R78" s="53">
        <v>143</v>
      </c>
      <c r="S78" s="31">
        <f>R78*AD1</f>
        <v>178.75</v>
      </c>
      <c r="T78" s="54">
        <v>249</v>
      </c>
      <c r="U78" s="32">
        <f>((T78-S78)/T78)</f>
        <v>0.28212851405622491</v>
      </c>
      <c r="V78" s="32">
        <f>((T78-S78)/S78)</f>
        <v>0.39300699300699299</v>
      </c>
      <c r="W78" s="55" t="s">
        <v>159</v>
      </c>
      <c r="X78" s="48"/>
      <c r="Y78" s="27" t="s">
        <v>358</v>
      </c>
      <c r="Z78" s="49" t="s">
        <v>375</v>
      </c>
      <c r="AA78" s="50" t="s">
        <v>376</v>
      </c>
      <c r="AB78" s="51" t="s">
        <v>63</v>
      </c>
      <c r="AC78" s="51"/>
    </row>
    <row r="79" spans="1:29" x14ac:dyDescent="0.2">
      <c r="A79" s="19" t="s">
        <v>254</v>
      </c>
      <c r="B79" s="20">
        <v>44693</v>
      </c>
      <c r="C79" s="21"/>
      <c r="D79" s="71" t="s">
        <v>1972</v>
      </c>
      <c r="E79" s="72" t="s">
        <v>1973</v>
      </c>
      <c r="F79" s="23"/>
      <c r="G79" s="56">
        <v>5.5</v>
      </c>
      <c r="H79" s="52">
        <v>4</v>
      </c>
      <c r="I79" s="52">
        <v>20</v>
      </c>
      <c r="J79" s="25"/>
      <c r="K79" s="25"/>
      <c r="L79" s="26"/>
      <c r="M79" s="29"/>
      <c r="N79" s="29"/>
      <c r="O79" s="29"/>
      <c r="P79" s="29"/>
      <c r="Q79" s="30" t="s">
        <v>68</v>
      </c>
      <c r="R79" s="53">
        <v>145</v>
      </c>
      <c r="S79" s="31">
        <f>R79*AD1</f>
        <v>181.25</v>
      </c>
      <c r="T79" s="54">
        <v>259</v>
      </c>
      <c r="U79" s="32">
        <f>((T79-S79)/T79)</f>
        <v>0.3001930501930502</v>
      </c>
      <c r="V79" s="32">
        <f>((T79-S79)/S79)</f>
        <v>0.42896551724137932</v>
      </c>
      <c r="W79" s="55" t="s">
        <v>159</v>
      </c>
      <c r="X79" s="48"/>
      <c r="Y79" s="27" t="s">
        <v>358</v>
      </c>
      <c r="Z79" s="49" t="s">
        <v>375</v>
      </c>
      <c r="AA79" s="50" t="s">
        <v>376</v>
      </c>
      <c r="AB79" s="51" t="s">
        <v>63</v>
      </c>
      <c r="AC79" s="51"/>
    </row>
    <row r="80" spans="1:29" ht="17.25" x14ac:dyDescent="0.2">
      <c r="A80" s="19" t="s">
        <v>254</v>
      </c>
      <c r="B80" s="20">
        <v>44694</v>
      </c>
      <c r="C80" s="21">
        <v>44694</v>
      </c>
      <c r="D80" s="46"/>
      <c r="E80" s="28" t="s">
        <v>391</v>
      </c>
      <c r="F80" s="23" t="s">
        <v>80</v>
      </c>
      <c r="G80" s="56"/>
      <c r="H80" s="52"/>
      <c r="I80" s="52"/>
      <c r="J80" s="25"/>
      <c r="K80" s="25"/>
      <c r="L80" s="26" t="s">
        <v>194</v>
      </c>
      <c r="M80" s="29" t="s">
        <v>194</v>
      </c>
      <c r="N80" s="29"/>
      <c r="O80" s="29"/>
      <c r="P80" s="29"/>
      <c r="Q80" s="30"/>
      <c r="R80" s="53"/>
      <c r="S80" s="31"/>
      <c r="T80" s="54"/>
      <c r="U80" s="32"/>
      <c r="V80" s="32"/>
      <c r="W80" s="55" t="s">
        <v>195</v>
      </c>
      <c r="X80" s="48"/>
      <c r="Y80" s="27"/>
      <c r="Z80" s="49"/>
      <c r="AA80" s="50"/>
      <c r="AB80" s="51"/>
      <c r="AC80" s="51"/>
    </row>
    <row r="81" spans="1:28" ht="17.25" x14ac:dyDescent="0.2">
      <c r="A81" s="19" t="s">
        <v>254</v>
      </c>
      <c r="B81" s="20">
        <v>44695</v>
      </c>
      <c r="C81" s="21">
        <v>44695</v>
      </c>
      <c r="D81" s="46"/>
      <c r="E81" s="28" t="s">
        <v>392</v>
      </c>
      <c r="F81" s="23" t="s">
        <v>33</v>
      </c>
      <c r="G81" s="56"/>
      <c r="H81" s="52"/>
      <c r="I81" s="52"/>
      <c r="J81" s="25"/>
      <c r="K81" s="25"/>
      <c r="L81" s="26">
        <v>0.29166666666666669</v>
      </c>
      <c r="M81" s="29">
        <v>0.83333333333333337</v>
      </c>
      <c r="N81" s="29"/>
      <c r="O81" s="29"/>
      <c r="P81" s="29"/>
      <c r="Q81" s="30"/>
      <c r="R81" s="53"/>
      <c r="S81" s="31"/>
      <c r="T81" s="54"/>
      <c r="U81" s="32"/>
      <c r="V81" s="32"/>
      <c r="W81" s="55" t="s">
        <v>48</v>
      </c>
      <c r="X81" s="48"/>
      <c r="Y81" s="27"/>
      <c r="Z81" s="49"/>
      <c r="AA81" s="50"/>
      <c r="AB81" s="51"/>
    </row>
    <row r="82" spans="1:28" x14ac:dyDescent="0.2">
      <c r="A82" s="19" t="s">
        <v>254</v>
      </c>
      <c r="B82" s="20">
        <v>44695</v>
      </c>
      <c r="C82" s="21"/>
      <c r="D82" s="71" t="s">
        <v>1974</v>
      </c>
      <c r="E82" s="72" t="s">
        <v>394</v>
      </c>
      <c r="F82" s="23"/>
      <c r="G82" s="56">
        <v>120</v>
      </c>
      <c r="H82" s="52">
        <v>2</v>
      </c>
      <c r="I82" s="52">
        <v>10</v>
      </c>
      <c r="J82" s="25"/>
      <c r="K82" s="25"/>
      <c r="L82" s="26"/>
      <c r="M82" s="29"/>
      <c r="N82" s="29"/>
      <c r="O82" s="29" t="s">
        <v>150</v>
      </c>
      <c r="P82" s="29" t="s">
        <v>151</v>
      </c>
      <c r="Q82" s="30" t="s">
        <v>395</v>
      </c>
      <c r="R82" s="53">
        <v>2720</v>
      </c>
      <c r="S82" s="31">
        <f>R82*AD1</f>
        <v>3400</v>
      </c>
      <c r="T82" s="54">
        <v>4799</v>
      </c>
      <c r="U82" s="32">
        <f>((T82-S82)/T82)</f>
        <v>0.29151906647218173</v>
      </c>
      <c r="V82" s="32">
        <f>((T82-S82)/S82)</f>
        <v>0.41147058823529414</v>
      </c>
      <c r="W82" s="55" t="s">
        <v>252</v>
      </c>
      <c r="X82" s="48"/>
      <c r="Y82" s="27" t="s">
        <v>358</v>
      </c>
      <c r="Z82" s="49" t="s">
        <v>359</v>
      </c>
      <c r="AA82" s="50" t="s">
        <v>360</v>
      </c>
      <c r="AB82" s="51" t="s">
        <v>361</v>
      </c>
    </row>
    <row r="83" spans="1:28" x14ac:dyDescent="0.2">
      <c r="A83" s="19" t="s">
        <v>254</v>
      </c>
      <c r="B83" s="20">
        <v>44695</v>
      </c>
      <c r="C83" s="21"/>
      <c r="D83" s="71" t="s">
        <v>1975</v>
      </c>
      <c r="E83" s="72" t="s">
        <v>398</v>
      </c>
      <c r="F83" s="23"/>
      <c r="G83" s="56">
        <v>96</v>
      </c>
      <c r="H83" s="52">
        <v>2</v>
      </c>
      <c r="I83" s="52">
        <v>10</v>
      </c>
      <c r="J83" s="25"/>
      <c r="K83" s="25"/>
      <c r="L83" s="26"/>
      <c r="M83" s="29"/>
      <c r="N83" s="29"/>
      <c r="O83" s="29" t="s">
        <v>150</v>
      </c>
      <c r="P83" s="29" t="s">
        <v>151</v>
      </c>
      <c r="Q83" s="30" t="s">
        <v>395</v>
      </c>
      <c r="R83" s="53">
        <v>2350</v>
      </c>
      <c r="S83" s="31">
        <f>R83*AD1</f>
        <v>2937.5</v>
      </c>
      <c r="T83" s="54">
        <v>4199</v>
      </c>
      <c r="U83" s="32">
        <f>((T83-S83)/T83)</f>
        <v>0.30042867349368896</v>
      </c>
      <c r="V83" s="32">
        <f>((T83-S83)/S83)</f>
        <v>0.42944680851063832</v>
      </c>
      <c r="W83" s="55" t="s">
        <v>252</v>
      </c>
      <c r="X83" s="48"/>
      <c r="Y83" s="27"/>
      <c r="Z83" s="49"/>
      <c r="AA83" s="50"/>
      <c r="AB83" s="51"/>
    </row>
    <row r="84" spans="1:28" x14ac:dyDescent="0.2">
      <c r="A84" s="19" t="s">
        <v>254</v>
      </c>
      <c r="B84" s="20">
        <v>44695</v>
      </c>
      <c r="C84" s="21"/>
      <c r="D84" s="71" t="s">
        <v>1976</v>
      </c>
      <c r="E84" s="72" t="s">
        <v>401</v>
      </c>
      <c r="F84" s="23"/>
      <c r="G84" s="56">
        <v>9</v>
      </c>
      <c r="H84" s="52">
        <v>5</v>
      </c>
      <c r="I84" s="52">
        <v>10</v>
      </c>
      <c r="J84" s="25"/>
      <c r="K84" s="25"/>
      <c r="L84" s="26"/>
      <c r="M84" s="29"/>
      <c r="N84" s="29"/>
      <c r="O84" s="29" t="s">
        <v>57</v>
      </c>
      <c r="P84" s="29" t="s">
        <v>151</v>
      </c>
      <c r="Q84" s="30" t="s">
        <v>402</v>
      </c>
      <c r="R84" s="53">
        <v>367.5</v>
      </c>
      <c r="S84" s="31">
        <f>R84*AD1</f>
        <v>459.375</v>
      </c>
      <c r="T84" s="54">
        <v>659</v>
      </c>
      <c r="U84" s="32">
        <f>((T84-S84)/T84)</f>
        <v>0.30292109256449168</v>
      </c>
      <c r="V84" s="32">
        <f>((T84-S84)/S84)</f>
        <v>0.43455782312925167</v>
      </c>
      <c r="W84" s="55" t="s">
        <v>403</v>
      </c>
      <c r="X84" s="48"/>
      <c r="Y84" s="27" t="s">
        <v>358</v>
      </c>
      <c r="Z84" s="49" t="s">
        <v>359</v>
      </c>
      <c r="AA84" s="50" t="s">
        <v>360</v>
      </c>
      <c r="AB84" s="51" t="s">
        <v>361</v>
      </c>
    </row>
    <row r="85" spans="1:28" x14ac:dyDescent="0.2">
      <c r="A85" s="19" t="s">
        <v>254</v>
      </c>
      <c r="B85" s="20">
        <v>44695</v>
      </c>
      <c r="C85" s="21"/>
      <c r="D85" s="71" t="s">
        <v>1977</v>
      </c>
      <c r="E85" s="72" t="s">
        <v>186</v>
      </c>
      <c r="F85" s="23"/>
      <c r="G85" s="56">
        <v>4</v>
      </c>
      <c r="H85" s="52">
        <v>2</v>
      </c>
      <c r="I85" s="52">
        <v>6</v>
      </c>
      <c r="J85" s="25"/>
      <c r="K85" s="25"/>
      <c r="L85" s="26"/>
      <c r="M85" s="29"/>
      <c r="N85" s="29"/>
      <c r="O85" s="29" t="s">
        <v>157</v>
      </c>
      <c r="P85" s="29" t="s">
        <v>151</v>
      </c>
      <c r="Q85" s="30" t="s">
        <v>187</v>
      </c>
      <c r="R85" s="53">
        <v>720</v>
      </c>
      <c r="S85" s="31">
        <f>R85*AD1</f>
        <v>900</v>
      </c>
      <c r="T85" s="54">
        <v>1199</v>
      </c>
      <c r="U85" s="32">
        <f>((T85-S85)/T85)</f>
        <v>0.24937447873227689</v>
      </c>
      <c r="V85" s="32">
        <f>((T85-S85)/S85)</f>
        <v>0.3322222222222222</v>
      </c>
      <c r="W85" s="55" t="s">
        <v>188</v>
      </c>
      <c r="X85" s="48"/>
      <c r="Y85" s="27" t="s">
        <v>358</v>
      </c>
      <c r="Z85" s="49" t="s">
        <v>359</v>
      </c>
      <c r="AA85" s="50" t="s">
        <v>360</v>
      </c>
      <c r="AB85" s="105" t="s">
        <v>361</v>
      </c>
    </row>
    <row r="86" spans="1:28" x14ac:dyDescent="0.2">
      <c r="A86" s="19" t="s">
        <v>254</v>
      </c>
      <c r="B86" s="20">
        <v>44695</v>
      </c>
      <c r="C86" s="21"/>
      <c r="D86" s="71" t="s">
        <v>1978</v>
      </c>
      <c r="E86" s="72" t="s">
        <v>191</v>
      </c>
      <c r="F86" s="23"/>
      <c r="G86" s="56">
        <v>8</v>
      </c>
      <c r="H86" s="52">
        <v>2</v>
      </c>
      <c r="I86" s="52">
        <v>6</v>
      </c>
      <c r="J86" s="25"/>
      <c r="K86" s="25"/>
      <c r="L86" s="26"/>
      <c r="M86" s="29"/>
      <c r="N86" s="29"/>
      <c r="O86" s="29" t="s">
        <v>157</v>
      </c>
      <c r="P86" s="29" t="s">
        <v>151</v>
      </c>
      <c r="Q86" s="30" t="s">
        <v>187</v>
      </c>
      <c r="R86" s="53">
        <v>920</v>
      </c>
      <c r="S86" s="31">
        <f>R86*AD1</f>
        <v>1150</v>
      </c>
      <c r="T86" s="54">
        <v>1599</v>
      </c>
      <c r="U86" s="32">
        <f>((T86-S86)/T86)</f>
        <v>0.28080050031269543</v>
      </c>
      <c r="V86" s="32">
        <f>((T86-S86)/S86)</f>
        <v>0.39043478260869563</v>
      </c>
      <c r="W86" s="55" t="s">
        <v>188</v>
      </c>
      <c r="X86" s="48"/>
      <c r="Y86" s="27" t="s">
        <v>358</v>
      </c>
      <c r="Z86" s="49" t="s">
        <v>359</v>
      </c>
      <c r="AA86" s="50" t="s">
        <v>360</v>
      </c>
      <c r="AB86" s="105" t="s">
        <v>361</v>
      </c>
    </row>
    <row r="87" spans="1:28" ht="18.75" x14ac:dyDescent="0.2">
      <c r="A87" s="16" t="s">
        <v>407</v>
      </c>
      <c r="B87" s="17">
        <v>44695</v>
      </c>
      <c r="C87" s="18">
        <v>44695</v>
      </c>
      <c r="D87" s="33"/>
      <c r="E87" s="34" t="s">
        <v>408</v>
      </c>
      <c r="F87" s="35"/>
      <c r="G87" s="36"/>
      <c r="H87" s="36"/>
      <c r="I87" s="36"/>
      <c r="J87" s="37"/>
      <c r="K87" s="37"/>
      <c r="L87" s="38"/>
      <c r="M87" s="39"/>
      <c r="N87" s="39"/>
      <c r="O87" s="39"/>
      <c r="P87" s="39"/>
      <c r="Q87" s="40"/>
      <c r="R87" s="41"/>
      <c r="S87" s="42"/>
      <c r="T87" s="42"/>
      <c r="U87" s="43"/>
      <c r="V87" s="43"/>
      <c r="W87" s="16"/>
      <c r="X87" s="44"/>
      <c r="Y87" s="44"/>
      <c r="Z87" s="44"/>
      <c r="AA87" s="44"/>
      <c r="AB87" s="45"/>
    </row>
    <row r="88" spans="1:28" ht="17.25" x14ac:dyDescent="0.2">
      <c r="A88" s="19" t="s">
        <v>407</v>
      </c>
      <c r="B88" s="20">
        <v>44695</v>
      </c>
      <c r="C88" s="21">
        <v>44695</v>
      </c>
      <c r="D88" s="46"/>
      <c r="E88" s="28" t="s">
        <v>392</v>
      </c>
      <c r="F88" s="23" t="s">
        <v>33</v>
      </c>
      <c r="G88" s="56"/>
      <c r="H88" s="52"/>
      <c r="I88" s="52"/>
      <c r="J88" s="25"/>
      <c r="K88" s="25"/>
      <c r="L88" s="26">
        <v>0.29166666666666669</v>
      </c>
      <c r="M88" s="29">
        <v>0.83333333333333337</v>
      </c>
      <c r="N88" s="29"/>
      <c r="O88" s="29"/>
      <c r="P88" s="29"/>
      <c r="Q88" s="30"/>
      <c r="R88" s="53"/>
      <c r="S88" s="31"/>
      <c r="T88" s="54"/>
      <c r="U88" s="32"/>
      <c r="V88" s="32"/>
      <c r="W88" s="55" t="s">
        <v>48</v>
      </c>
      <c r="X88" s="48"/>
      <c r="Y88" s="27"/>
      <c r="Z88" s="49"/>
      <c r="AA88" s="50"/>
      <c r="AB88" s="51"/>
    </row>
    <row r="89" spans="1:28" x14ac:dyDescent="0.2">
      <c r="A89" s="19" t="s">
        <v>407</v>
      </c>
      <c r="B89" s="20">
        <v>44691</v>
      </c>
      <c r="C89" s="21"/>
      <c r="D89" s="71" t="s">
        <v>1979</v>
      </c>
      <c r="E89" s="72" t="s">
        <v>394</v>
      </c>
      <c r="F89" s="23"/>
      <c r="G89" s="56">
        <v>120</v>
      </c>
      <c r="H89" s="52">
        <v>2</v>
      </c>
      <c r="I89" s="52">
        <v>10</v>
      </c>
      <c r="J89" s="25"/>
      <c r="K89" s="25"/>
      <c r="L89" s="26"/>
      <c r="M89" s="29"/>
      <c r="N89" s="29"/>
      <c r="O89" s="29" t="s">
        <v>150</v>
      </c>
      <c r="P89" s="29" t="s">
        <v>151</v>
      </c>
      <c r="Q89" s="30" t="s">
        <v>395</v>
      </c>
      <c r="R89" s="53">
        <v>2720</v>
      </c>
      <c r="S89" s="31">
        <f>R89*AD1</f>
        <v>3400</v>
      </c>
      <c r="T89" s="54">
        <v>4799</v>
      </c>
      <c r="U89" s="32">
        <f>((T89-S89)/T89)</f>
        <v>0.29151906647218173</v>
      </c>
      <c r="V89" s="32">
        <f>((T89-S89)/S89)</f>
        <v>0.41147058823529414</v>
      </c>
      <c r="W89" s="55" t="s">
        <v>34</v>
      </c>
      <c r="X89" s="48"/>
      <c r="Y89" s="27" t="s">
        <v>358</v>
      </c>
      <c r="Z89" s="49" t="s">
        <v>359</v>
      </c>
      <c r="AA89" s="50" t="s">
        <v>360</v>
      </c>
      <c r="AB89" s="51" t="s">
        <v>361</v>
      </c>
    </row>
    <row r="90" spans="1:28" x14ac:dyDescent="0.2">
      <c r="A90" s="19" t="s">
        <v>407</v>
      </c>
      <c r="B90" s="20">
        <v>44691</v>
      </c>
      <c r="C90" s="21"/>
      <c r="D90" s="71" t="s">
        <v>1980</v>
      </c>
      <c r="E90" s="72" t="s">
        <v>398</v>
      </c>
      <c r="F90" s="23"/>
      <c r="G90" s="56">
        <v>96</v>
      </c>
      <c r="H90" s="52">
        <v>2</v>
      </c>
      <c r="I90" s="52">
        <v>10</v>
      </c>
      <c r="J90" s="25"/>
      <c r="K90" s="25"/>
      <c r="L90" s="26"/>
      <c r="M90" s="29"/>
      <c r="N90" s="29"/>
      <c r="O90" s="29" t="s">
        <v>150</v>
      </c>
      <c r="P90" s="29" t="s">
        <v>151</v>
      </c>
      <c r="Q90" s="30" t="s">
        <v>395</v>
      </c>
      <c r="R90" s="53">
        <v>2350</v>
      </c>
      <c r="S90" s="31">
        <f>R90*AD1</f>
        <v>2937.5</v>
      </c>
      <c r="T90" s="54">
        <v>4199</v>
      </c>
      <c r="U90" s="32">
        <f>((T90-S90)/T90)</f>
        <v>0.30042867349368896</v>
      </c>
      <c r="V90" s="32">
        <f>((T90-S90)/S90)</f>
        <v>0.42944680851063832</v>
      </c>
      <c r="W90" s="55" t="s">
        <v>34</v>
      </c>
      <c r="X90" s="48"/>
      <c r="Y90" s="27"/>
      <c r="Z90" s="49"/>
      <c r="AA90" s="50"/>
      <c r="AB90" s="51"/>
    </row>
    <row r="91" spans="1:28" ht="17.25" x14ac:dyDescent="0.2">
      <c r="A91" s="19" t="s">
        <v>407</v>
      </c>
      <c r="B91" s="20">
        <v>44696</v>
      </c>
      <c r="C91" s="21">
        <v>44697</v>
      </c>
      <c r="D91" s="46"/>
      <c r="E91" s="104" t="s">
        <v>64</v>
      </c>
      <c r="F91" s="23" t="s">
        <v>39</v>
      </c>
      <c r="G91" s="56"/>
      <c r="H91" s="52"/>
      <c r="I91" s="52"/>
      <c r="J91" s="25"/>
      <c r="K91" s="25"/>
      <c r="L91" s="26">
        <v>0.29166666666666669</v>
      </c>
      <c r="M91" s="29">
        <v>0.25</v>
      </c>
      <c r="N91" s="29"/>
      <c r="O91" s="29"/>
      <c r="P91" s="29"/>
      <c r="Q91" s="30"/>
      <c r="R91" s="53"/>
      <c r="S91" s="31"/>
      <c r="T91" s="54"/>
      <c r="U91" s="32"/>
      <c r="V91" s="32"/>
      <c r="W91" s="55" t="s">
        <v>48</v>
      </c>
      <c r="X91" s="48"/>
      <c r="Y91" s="27"/>
      <c r="Z91" s="49"/>
      <c r="AA91" s="50"/>
      <c r="AB91" s="51"/>
    </row>
    <row r="92" spans="1:28" ht="17.25" x14ac:dyDescent="0.2">
      <c r="A92" s="19" t="s">
        <v>407</v>
      </c>
      <c r="B92" s="20">
        <v>44696</v>
      </c>
      <c r="C92" s="21"/>
      <c r="D92" s="46"/>
      <c r="E92" s="111" t="s">
        <v>431</v>
      </c>
      <c r="F92" s="23"/>
      <c r="G92" s="56"/>
      <c r="H92" s="52"/>
      <c r="I92" s="52"/>
      <c r="J92" s="25"/>
      <c r="K92" s="25"/>
      <c r="L92" s="26"/>
      <c r="M92" s="29"/>
      <c r="N92" s="29"/>
      <c r="O92" s="29"/>
      <c r="P92" s="29"/>
      <c r="Q92" s="30"/>
      <c r="R92" s="53"/>
      <c r="S92" s="31"/>
      <c r="T92" s="54"/>
      <c r="U92" s="32"/>
      <c r="V92" s="32"/>
      <c r="W92" s="55"/>
      <c r="X92" s="48"/>
      <c r="Y92" s="27"/>
      <c r="Z92" s="49"/>
      <c r="AA92" s="50"/>
      <c r="AB92" s="51"/>
    </row>
    <row r="93" spans="1:28" x14ac:dyDescent="0.2">
      <c r="A93" s="19" t="s">
        <v>407</v>
      </c>
      <c r="B93" s="20">
        <v>44699</v>
      </c>
      <c r="C93" s="21"/>
      <c r="D93" s="71" t="s">
        <v>1981</v>
      </c>
      <c r="E93" s="72" t="s">
        <v>433</v>
      </c>
      <c r="F93" s="23"/>
      <c r="G93" s="56">
        <v>2.5</v>
      </c>
      <c r="H93" s="52">
        <v>10</v>
      </c>
      <c r="I93" s="52">
        <v>25</v>
      </c>
      <c r="J93" s="25"/>
      <c r="K93" s="25"/>
      <c r="L93" s="26"/>
      <c r="M93" s="29"/>
      <c r="N93" s="29"/>
      <c r="O93" s="29" t="s">
        <v>136</v>
      </c>
      <c r="P93" s="29" t="s">
        <v>180</v>
      </c>
      <c r="Q93" s="30" t="s">
        <v>38</v>
      </c>
      <c r="R93" s="53">
        <v>48</v>
      </c>
      <c r="S93" s="31">
        <f>R93*AD1</f>
        <v>60</v>
      </c>
      <c r="T93" s="54">
        <v>89</v>
      </c>
      <c r="U93" s="32">
        <f>((T93-S93)/T93)</f>
        <v>0.3258426966292135</v>
      </c>
      <c r="V93" s="32">
        <f>((T93-S93)/S93)</f>
        <v>0.48333333333333334</v>
      </c>
      <c r="W93" s="55" t="s">
        <v>159</v>
      </c>
      <c r="X93" s="48"/>
      <c r="Y93" s="27" t="s">
        <v>358</v>
      </c>
      <c r="Z93" s="49" t="s">
        <v>359</v>
      </c>
      <c r="AA93" s="50" t="s">
        <v>360</v>
      </c>
      <c r="AB93" s="51" t="s">
        <v>361</v>
      </c>
    </row>
    <row r="94" spans="1:28" x14ac:dyDescent="0.2">
      <c r="A94" s="19" t="s">
        <v>407</v>
      </c>
      <c r="B94" s="20">
        <v>44699</v>
      </c>
      <c r="C94" s="21"/>
      <c r="D94" s="71" t="s">
        <v>435</v>
      </c>
      <c r="E94" s="72" t="s">
        <v>436</v>
      </c>
      <c r="F94" s="23"/>
      <c r="G94" s="56">
        <v>8</v>
      </c>
      <c r="H94" s="52">
        <v>4</v>
      </c>
      <c r="I94" s="52">
        <v>8</v>
      </c>
      <c r="J94" s="25"/>
      <c r="K94" s="25"/>
      <c r="L94" s="26"/>
      <c r="M94" s="29"/>
      <c r="N94" s="29"/>
      <c r="O94" s="29" t="s">
        <v>57</v>
      </c>
      <c r="P94" s="29" t="s">
        <v>151</v>
      </c>
      <c r="Q94" s="30" t="s">
        <v>134</v>
      </c>
      <c r="R94" s="53">
        <v>475</v>
      </c>
      <c r="S94" s="31">
        <f>R94*AD1</f>
        <v>593.75</v>
      </c>
      <c r="T94" s="54">
        <v>799</v>
      </c>
      <c r="U94" s="32">
        <f>((T94-S94)/T94)</f>
        <v>0.25688360450563202</v>
      </c>
      <c r="V94" s="32">
        <f>((T94-S94)/S94)</f>
        <v>0.34568421052631582</v>
      </c>
      <c r="W94" s="55" t="s">
        <v>159</v>
      </c>
      <c r="X94" s="48"/>
      <c r="Y94" s="27" t="s">
        <v>358</v>
      </c>
      <c r="Z94" s="49" t="s">
        <v>359</v>
      </c>
      <c r="AA94" s="50" t="s">
        <v>360</v>
      </c>
      <c r="AB94" s="51" t="s">
        <v>361</v>
      </c>
    </row>
    <row r="95" spans="1:28" ht="17.25" x14ac:dyDescent="0.2">
      <c r="A95" s="19" t="s">
        <v>407</v>
      </c>
      <c r="B95" s="20">
        <v>44697</v>
      </c>
      <c r="C95" s="21"/>
      <c r="D95" s="46"/>
      <c r="E95" s="111" t="s">
        <v>431</v>
      </c>
      <c r="F95" s="23"/>
      <c r="G95" s="56"/>
      <c r="H95" s="52"/>
      <c r="I95" s="52"/>
      <c r="J95" s="25"/>
      <c r="K95" s="25"/>
      <c r="L95" s="26"/>
      <c r="M95" s="29"/>
      <c r="N95" s="29"/>
      <c r="O95" s="29"/>
      <c r="P95" s="29"/>
      <c r="Q95" s="30"/>
      <c r="R95" s="53"/>
      <c r="S95" s="31"/>
      <c r="T95" s="54"/>
      <c r="U95" s="32"/>
      <c r="V95" s="32"/>
      <c r="W95" s="55"/>
      <c r="X95" s="48"/>
      <c r="Y95" s="27"/>
      <c r="Z95" s="49"/>
      <c r="AA95" s="50"/>
      <c r="AB95" s="51"/>
    </row>
    <row r="96" spans="1:28" x14ac:dyDescent="0.2">
      <c r="A96" s="19" t="s">
        <v>407</v>
      </c>
      <c r="B96" s="20">
        <v>44699</v>
      </c>
      <c r="C96" s="21"/>
      <c r="D96" s="71" t="s">
        <v>438</v>
      </c>
      <c r="E96" s="72" t="s">
        <v>439</v>
      </c>
      <c r="F96" s="23"/>
      <c r="G96" s="56">
        <v>5</v>
      </c>
      <c r="H96" s="52">
        <v>2</v>
      </c>
      <c r="I96" s="52">
        <v>15</v>
      </c>
      <c r="J96" s="25"/>
      <c r="K96" s="25"/>
      <c r="L96" s="26"/>
      <c r="M96" s="29"/>
      <c r="N96" s="29"/>
      <c r="O96" s="29" t="s">
        <v>157</v>
      </c>
      <c r="P96" s="29" t="s">
        <v>180</v>
      </c>
      <c r="Q96" s="30" t="s">
        <v>68</v>
      </c>
      <c r="R96" s="53">
        <v>135</v>
      </c>
      <c r="S96" s="31">
        <f>R96*AD1</f>
        <v>168.75</v>
      </c>
      <c r="T96" s="54">
        <v>249</v>
      </c>
      <c r="U96" s="32">
        <f>((T96-S96)/T96)</f>
        <v>0.32228915662650603</v>
      </c>
      <c r="V96" s="32">
        <f>((T96-S96)/S96)</f>
        <v>0.47555555555555556</v>
      </c>
      <c r="W96" s="55" t="s">
        <v>159</v>
      </c>
      <c r="X96" s="48"/>
      <c r="Y96" s="27" t="s">
        <v>358</v>
      </c>
      <c r="Z96" s="49" t="s">
        <v>359</v>
      </c>
      <c r="AA96" s="50" t="s">
        <v>360</v>
      </c>
      <c r="AB96" s="51" t="s">
        <v>361</v>
      </c>
    </row>
    <row r="97" spans="1:28" x14ac:dyDescent="0.2">
      <c r="A97" s="19" t="s">
        <v>407</v>
      </c>
      <c r="B97" s="20">
        <v>44699</v>
      </c>
      <c r="C97" s="21"/>
      <c r="D97" s="71" t="s">
        <v>441</v>
      </c>
      <c r="E97" s="72" t="s">
        <v>442</v>
      </c>
      <c r="F97" s="23"/>
      <c r="G97" s="56">
        <v>3</v>
      </c>
      <c r="H97" s="52">
        <v>4</v>
      </c>
      <c r="I97" s="52">
        <v>8</v>
      </c>
      <c r="J97" s="25"/>
      <c r="K97" s="25"/>
      <c r="L97" s="26"/>
      <c r="M97" s="29"/>
      <c r="N97" s="29"/>
      <c r="O97" s="29" t="s">
        <v>157</v>
      </c>
      <c r="P97" s="29" t="s">
        <v>151</v>
      </c>
      <c r="Q97" s="30" t="s">
        <v>134</v>
      </c>
      <c r="R97" s="53">
        <v>85</v>
      </c>
      <c r="S97" s="31">
        <f>R97*AD1</f>
        <v>106.25</v>
      </c>
      <c r="T97" s="54">
        <v>159</v>
      </c>
      <c r="U97" s="32">
        <f>((T97-S97)/T97)</f>
        <v>0.33176100628930816</v>
      </c>
      <c r="V97" s="32">
        <f>((T97-S97)/S97)</f>
        <v>0.49647058823529411</v>
      </c>
      <c r="W97" s="55" t="s">
        <v>159</v>
      </c>
      <c r="X97" s="48"/>
      <c r="Y97" s="27" t="s">
        <v>358</v>
      </c>
      <c r="Z97" s="49" t="s">
        <v>359</v>
      </c>
      <c r="AA97" s="50" t="s">
        <v>360</v>
      </c>
      <c r="AB97" s="51" t="s">
        <v>361</v>
      </c>
    </row>
    <row r="98" spans="1:28" x14ac:dyDescent="0.2">
      <c r="A98" s="19" t="s">
        <v>407</v>
      </c>
      <c r="B98" s="20">
        <v>44699</v>
      </c>
      <c r="C98" s="21"/>
      <c r="D98" s="71" t="s">
        <v>1982</v>
      </c>
      <c r="E98" s="72" t="s">
        <v>186</v>
      </c>
      <c r="F98" s="23"/>
      <c r="G98" s="56">
        <v>4</v>
      </c>
      <c r="H98" s="52">
        <v>2</v>
      </c>
      <c r="I98" s="52">
        <v>6</v>
      </c>
      <c r="J98" s="25"/>
      <c r="K98" s="25"/>
      <c r="L98" s="26"/>
      <c r="M98" s="29"/>
      <c r="N98" s="29"/>
      <c r="O98" s="29" t="s">
        <v>157</v>
      </c>
      <c r="P98" s="29" t="s">
        <v>151</v>
      </c>
      <c r="Q98" s="30" t="s">
        <v>187</v>
      </c>
      <c r="R98" s="53">
        <v>250</v>
      </c>
      <c r="S98" s="31">
        <f>R98*AD1</f>
        <v>312.5</v>
      </c>
      <c r="T98" s="54">
        <v>499</v>
      </c>
      <c r="U98" s="32">
        <f>((T98-S98)/T98)</f>
        <v>0.37374749498997994</v>
      </c>
      <c r="V98" s="32">
        <f>((T98-S98)/S98)</f>
        <v>0.5968</v>
      </c>
      <c r="W98" s="55" t="s">
        <v>188</v>
      </c>
      <c r="X98" s="48"/>
      <c r="Y98" s="27" t="s">
        <v>358</v>
      </c>
      <c r="Z98" s="49" t="s">
        <v>359</v>
      </c>
      <c r="AA98" s="50" t="s">
        <v>360</v>
      </c>
      <c r="AB98" s="51" t="s">
        <v>361</v>
      </c>
    </row>
    <row r="99" spans="1:28" x14ac:dyDescent="0.2">
      <c r="A99" s="19" t="s">
        <v>407</v>
      </c>
      <c r="B99" s="20">
        <v>44699</v>
      </c>
      <c r="C99" s="21"/>
      <c r="D99" s="71" t="s">
        <v>1983</v>
      </c>
      <c r="E99" s="72" t="s">
        <v>191</v>
      </c>
      <c r="F99" s="23"/>
      <c r="G99" s="56">
        <v>8</v>
      </c>
      <c r="H99" s="52">
        <v>2</v>
      </c>
      <c r="I99" s="52">
        <v>6</v>
      </c>
      <c r="J99" s="25"/>
      <c r="K99" s="25"/>
      <c r="L99" s="26"/>
      <c r="M99" s="29"/>
      <c r="N99" s="29"/>
      <c r="O99" s="29" t="s">
        <v>157</v>
      </c>
      <c r="P99" s="29" t="s">
        <v>151</v>
      </c>
      <c r="Q99" s="30" t="s">
        <v>187</v>
      </c>
      <c r="R99" s="53">
        <v>370</v>
      </c>
      <c r="S99" s="31">
        <f>R99*AD1</f>
        <v>462.5</v>
      </c>
      <c r="T99" s="54">
        <v>799</v>
      </c>
      <c r="U99" s="32">
        <f>((T99-S99)/T99)</f>
        <v>0.42115143929912391</v>
      </c>
      <c r="V99" s="32">
        <f>((T99-S99)/S99)</f>
        <v>0.72756756756756757</v>
      </c>
      <c r="W99" s="55" t="s">
        <v>188</v>
      </c>
      <c r="X99" s="48"/>
      <c r="Y99" s="27" t="s">
        <v>358</v>
      </c>
      <c r="Z99" s="49" t="s">
        <v>359</v>
      </c>
      <c r="AA99" s="50" t="s">
        <v>360</v>
      </c>
      <c r="AB99" s="51" t="s">
        <v>361</v>
      </c>
    </row>
    <row r="100" spans="1:28" ht="17.25" x14ac:dyDescent="0.2">
      <c r="A100" s="19" t="s">
        <v>407</v>
      </c>
      <c r="B100" s="20">
        <v>44698</v>
      </c>
      <c r="C100" s="21">
        <v>44698</v>
      </c>
      <c r="D100" s="46"/>
      <c r="E100" s="28" t="s">
        <v>421</v>
      </c>
      <c r="F100" s="23" t="s">
        <v>39</v>
      </c>
      <c r="G100" s="56"/>
      <c r="H100" s="52"/>
      <c r="I100" s="52"/>
      <c r="J100" s="25"/>
      <c r="K100" s="25"/>
      <c r="L100" s="26">
        <v>0.375</v>
      </c>
      <c r="M100" s="29">
        <v>0.25</v>
      </c>
      <c r="N100" s="29"/>
      <c r="O100" s="29"/>
      <c r="P100" s="29"/>
      <c r="Q100" s="30"/>
      <c r="R100" s="53"/>
      <c r="S100" s="31"/>
      <c r="T100" s="54"/>
      <c r="U100" s="32"/>
      <c r="V100" s="32"/>
      <c r="W100" s="55" t="s">
        <v>48</v>
      </c>
      <c r="X100" s="48"/>
      <c r="Y100" s="27"/>
      <c r="Z100" s="49"/>
      <c r="AA100" s="50"/>
      <c r="AB100" s="51"/>
    </row>
    <row r="101" spans="1:28" x14ac:dyDescent="0.2">
      <c r="A101" s="82" t="s">
        <v>407</v>
      </c>
      <c r="B101" s="83">
        <v>44698</v>
      </c>
      <c r="C101" s="84"/>
      <c r="D101" s="75" t="s">
        <v>1984</v>
      </c>
      <c r="E101" s="76" t="s">
        <v>423</v>
      </c>
      <c r="F101" s="85"/>
      <c r="G101" s="86">
        <v>3</v>
      </c>
      <c r="H101" s="87">
        <v>10</v>
      </c>
      <c r="I101" s="87">
        <v>30</v>
      </c>
      <c r="J101" s="88"/>
      <c r="K101" s="88"/>
      <c r="L101" s="89"/>
      <c r="M101" s="90"/>
      <c r="N101" s="90"/>
      <c r="O101" s="90" t="s">
        <v>157</v>
      </c>
      <c r="P101" s="90" t="s">
        <v>151</v>
      </c>
      <c r="Q101" s="91" t="s">
        <v>56</v>
      </c>
      <c r="R101" s="92">
        <v>26</v>
      </c>
      <c r="S101" s="93">
        <f>R101*AD1</f>
        <v>32.5</v>
      </c>
      <c r="T101" s="94">
        <v>79</v>
      </c>
      <c r="U101" s="95">
        <f>((T101-S101)/T101)</f>
        <v>0.58860759493670889</v>
      </c>
      <c r="V101" s="95">
        <f>((T101-S101)/S101)</f>
        <v>1.4307692307692308</v>
      </c>
      <c r="W101" s="96" t="s">
        <v>1925</v>
      </c>
      <c r="X101" s="97"/>
      <c r="Y101" s="98" t="s">
        <v>358</v>
      </c>
      <c r="Z101" s="99" t="s">
        <v>359</v>
      </c>
      <c r="AA101" s="100" t="s">
        <v>360</v>
      </c>
      <c r="AB101" s="101" t="s">
        <v>361</v>
      </c>
    </row>
    <row r="102" spans="1:28" x14ac:dyDescent="0.2">
      <c r="A102" s="19" t="s">
        <v>407</v>
      </c>
      <c r="B102" s="20">
        <v>44698</v>
      </c>
      <c r="C102" s="21"/>
      <c r="D102" s="71" t="s">
        <v>425</v>
      </c>
      <c r="E102" s="72" t="s">
        <v>426</v>
      </c>
      <c r="F102" s="23"/>
      <c r="G102" s="56">
        <v>8</v>
      </c>
      <c r="H102" s="52">
        <v>2</v>
      </c>
      <c r="I102" s="52">
        <v>30</v>
      </c>
      <c r="J102" s="25"/>
      <c r="K102" s="25"/>
      <c r="L102" s="26"/>
      <c r="M102" s="29"/>
      <c r="N102" s="29"/>
      <c r="O102" s="29" t="s">
        <v>57</v>
      </c>
      <c r="P102" s="29" t="s">
        <v>151</v>
      </c>
      <c r="Q102" s="30" t="s">
        <v>68</v>
      </c>
      <c r="R102" s="53">
        <v>215</v>
      </c>
      <c r="S102" s="31">
        <f>R102*AD1</f>
        <v>268.75</v>
      </c>
      <c r="T102" s="54">
        <v>379</v>
      </c>
      <c r="U102" s="32">
        <f>((T102-S102)/T102)</f>
        <v>0.29089709762532984</v>
      </c>
      <c r="V102" s="32">
        <f>((T102-S102)/S102)</f>
        <v>0.41023255813953491</v>
      </c>
      <c r="W102" s="55" t="s">
        <v>159</v>
      </c>
      <c r="X102" s="48"/>
      <c r="Y102" s="27" t="s">
        <v>358</v>
      </c>
      <c r="Z102" s="49" t="s">
        <v>359</v>
      </c>
      <c r="AA102" s="50" t="s">
        <v>360</v>
      </c>
      <c r="AB102" s="51" t="s">
        <v>361</v>
      </c>
    </row>
    <row r="103" spans="1:28" x14ac:dyDescent="0.2">
      <c r="A103" s="19" t="s">
        <v>407</v>
      </c>
      <c r="B103" s="20">
        <v>44698</v>
      </c>
      <c r="C103" s="21"/>
      <c r="D103" s="71" t="s">
        <v>428</v>
      </c>
      <c r="E103" s="72" t="s">
        <v>429</v>
      </c>
      <c r="F103" s="23"/>
      <c r="G103" s="56">
        <v>3.5</v>
      </c>
      <c r="H103" s="52">
        <v>2</v>
      </c>
      <c r="I103" s="52">
        <v>15</v>
      </c>
      <c r="J103" s="25"/>
      <c r="K103" s="25"/>
      <c r="L103" s="26"/>
      <c r="M103" s="29"/>
      <c r="N103" s="29"/>
      <c r="O103" s="29" t="s">
        <v>157</v>
      </c>
      <c r="P103" s="29" t="s">
        <v>180</v>
      </c>
      <c r="Q103" s="30" t="s">
        <v>68</v>
      </c>
      <c r="R103" s="53">
        <v>100</v>
      </c>
      <c r="S103" s="31">
        <f>R103*AD1</f>
        <v>125</v>
      </c>
      <c r="T103" s="54">
        <v>199</v>
      </c>
      <c r="U103" s="32">
        <f>((T103-S103)/T103)</f>
        <v>0.37185929648241206</v>
      </c>
      <c r="V103" s="32">
        <f>((T103-S103)/S103)</f>
        <v>0.59199999999999997</v>
      </c>
      <c r="W103" s="55" t="s">
        <v>159</v>
      </c>
      <c r="X103" s="48"/>
      <c r="Y103" s="27" t="s">
        <v>358</v>
      </c>
      <c r="Z103" s="49" t="s">
        <v>359</v>
      </c>
      <c r="AA103" s="50" t="s">
        <v>360</v>
      </c>
      <c r="AB103" s="51" t="s">
        <v>361</v>
      </c>
    </row>
    <row r="104" spans="1:28" ht="17.25" x14ac:dyDescent="0.2">
      <c r="A104" s="19" t="s">
        <v>407</v>
      </c>
      <c r="B104" s="20">
        <v>44699</v>
      </c>
      <c r="C104" s="21">
        <v>44699</v>
      </c>
      <c r="D104" s="46"/>
      <c r="E104" s="28" t="s">
        <v>1985</v>
      </c>
      <c r="F104" s="23" t="s">
        <v>992</v>
      </c>
      <c r="G104" s="56"/>
      <c r="H104" s="52"/>
      <c r="I104" s="52"/>
      <c r="J104" s="25"/>
      <c r="K104" s="25"/>
      <c r="L104" s="26">
        <v>0.33333333333333331</v>
      </c>
      <c r="M104" s="29">
        <v>0.41666666666666669</v>
      </c>
      <c r="N104" s="29"/>
      <c r="O104" s="29"/>
      <c r="P104" s="29"/>
      <c r="Q104" s="30"/>
      <c r="R104" s="53"/>
      <c r="S104" s="31"/>
      <c r="T104" s="54"/>
      <c r="U104" s="32"/>
      <c r="V104" s="32"/>
      <c r="W104" s="55" t="s">
        <v>48</v>
      </c>
      <c r="X104" s="48"/>
      <c r="Y104" s="27"/>
      <c r="Z104" s="49"/>
      <c r="AA104" s="50"/>
      <c r="AB104" s="51"/>
    </row>
    <row r="105" spans="1:28" ht="17.25" x14ac:dyDescent="0.2">
      <c r="A105" s="19" t="s">
        <v>407</v>
      </c>
      <c r="B105" s="20">
        <v>44700</v>
      </c>
      <c r="C105" s="21">
        <v>44700</v>
      </c>
      <c r="D105" s="46"/>
      <c r="E105" s="111" t="s">
        <v>1986</v>
      </c>
      <c r="F105" s="23" t="s">
        <v>39</v>
      </c>
      <c r="G105" s="56"/>
      <c r="H105" s="52"/>
      <c r="I105" s="52"/>
      <c r="J105" s="25"/>
      <c r="K105" s="25"/>
      <c r="L105" s="26">
        <v>0.33333333333333331</v>
      </c>
      <c r="M105" s="29">
        <v>0.83333333333333337</v>
      </c>
      <c r="N105" s="29"/>
      <c r="O105" s="29"/>
      <c r="P105" s="29"/>
      <c r="Q105" s="30"/>
      <c r="R105" s="53"/>
      <c r="S105" s="31"/>
      <c r="T105" s="54"/>
      <c r="U105" s="32"/>
      <c r="V105" s="32"/>
      <c r="W105" s="55" t="s">
        <v>48</v>
      </c>
      <c r="X105" s="48"/>
      <c r="Y105" s="27"/>
      <c r="Z105" s="49"/>
      <c r="AA105" s="50"/>
      <c r="AB105" s="51"/>
    </row>
    <row r="106" spans="1:28" ht="17.25" x14ac:dyDescent="0.2">
      <c r="A106" s="19" t="s">
        <v>407</v>
      </c>
      <c r="B106" s="20">
        <v>44701</v>
      </c>
      <c r="C106" s="21">
        <v>44701</v>
      </c>
      <c r="D106" s="46"/>
      <c r="E106" s="111" t="s">
        <v>1987</v>
      </c>
      <c r="F106" s="23" t="s">
        <v>33</v>
      </c>
      <c r="G106" s="56"/>
      <c r="H106" s="52"/>
      <c r="I106" s="52"/>
      <c r="J106" s="25"/>
      <c r="K106" s="25"/>
      <c r="L106" s="26">
        <v>0.33333333333333331</v>
      </c>
      <c r="M106" s="29">
        <v>0.91666666666666663</v>
      </c>
      <c r="N106" s="29"/>
      <c r="O106" s="29"/>
      <c r="P106" s="29"/>
      <c r="Q106" s="30"/>
      <c r="R106" s="53"/>
      <c r="S106" s="31"/>
      <c r="T106" s="54"/>
      <c r="U106" s="32"/>
      <c r="V106" s="32"/>
      <c r="W106" s="55" t="s">
        <v>48</v>
      </c>
      <c r="X106" s="48"/>
      <c r="Y106" s="27"/>
      <c r="Z106" s="49"/>
      <c r="AA106" s="50"/>
      <c r="AB106" s="51"/>
    </row>
    <row r="107" spans="1:28" ht="17.25" x14ac:dyDescent="0.2">
      <c r="A107" s="19" t="s">
        <v>407</v>
      </c>
      <c r="B107" s="20">
        <v>44702</v>
      </c>
      <c r="C107" s="21">
        <v>44702</v>
      </c>
      <c r="D107" s="46"/>
      <c r="E107" s="111" t="s">
        <v>411</v>
      </c>
      <c r="F107" s="23" t="s">
        <v>80</v>
      </c>
      <c r="G107" s="56"/>
      <c r="H107" s="52"/>
      <c r="I107" s="52"/>
      <c r="J107" s="25"/>
      <c r="K107" s="25"/>
      <c r="L107" s="26" t="s">
        <v>194</v>
      </c>
      <c r="M107" s="29" t="s">
        <v>194</v>
      </c>
      <c r="N107" s="29"/>
      <c r="O107" s="29"/>
      <c r="P107" s="29"/>
      <c r="Q107" s="30"/>
      <c r="R107" s="53"/>
      <c r="S107" s="31"/>
      <c r="T107" s="54"/>
      <c r="U107" s="32"/>
      <c r="V107" s="32"/>
      <c r="W107" s="55" t="s">
        <v>195</v>
      </c>
      <c r="X107" s="48"/>
      <c r="Y107" s="27"/>
      <c r="Z107" s="49"/>
      <c r="AA107" s="50"/>
      <c r="AB107" s="51"/>
    </row>
    <row r="108" spans="1:28" ht="17.25" x14ac:dyDescent="0.2">
      <c r="A108" s="19" t="s">
        <v>407</v>
      </c>
      <c r="B108" s="20">
        <v>44703</v>
      </c>
      <c r="C108" s="21">
        <v>44703</v>
      </c>
      <c r="D108" s="46"/>
      <c r="E108" s="111" t="s">
        <v>132</v>
      </c>
      <c r="F108" s="23" t="s">
        <v>276</v>
      </c>
      <c r="G108" s="56"/>
      <c r="H108" s="52"/>
      <c r="I108" s="52"/>
      <c r="J108" s="25"/>
      <c r="K108" s="25"/>
      <c r="L108" s="26">
        <v>0.33333333333333331</v>
      </c>
      <c r="M108" s="29">
        <v>0.70833333333333337</v>
      </c>
      <c r="N108" s="29"/>
      <c r="O108" s="29"/>
      <c r="P108" s="29"/>
      <c r="Q108" s="30"/>
      <c r="R108" s="53"/>
      <c r="S108" s="31"/>
      <c r="T108" s="54"/>
      <c r="U108" s="32"/>
      <c r="V108" s="32"/>
      <c r="W108" s="55" t="s">
        <v>48</v>
      </c>
      <c r="X108" s="48"/>
      <c r="Y108" s="27"/>
      <c r="Z108" s="49"/>
      <c r="AA108" s="50"/>
      <c r="AB108" s="51"/>
    </row>
    <row r="109" spans="1:28" ht="17.25" x14ac:dyDescent="0.2">
      <c r="A109" s="19" t="s">
        <v>407</v>
      </c>
      <c r="B109" s="20">
        <v>44703</v>
      </c>
      <c r="C109" s="21">
        <v>44703</v>
      </c>
      <c r="D109" s="46"/>
      <c r="E109" s="111" t="s">
        <v>1988</v>
      </c>
      <c r="F109" s="23" t="s">
        <v>52</v>
      </c>
      <c r="G109" s="56"/>
      <c r="H109" s="52"/>
      <c r="I109" s="52"/>
      <c r="J109" s="25"/>
      <c r="K109" s="25"/>
      <c r="L109" s="26">
        <v>0.91666666666666663</v>
      </c>
      <c r="M109" s="29">
        <v>0.95833333333333337</v>
      </c>
      <c r="N109" s="29"/>
      <c r="O109" s="29"/>
      <c r="P109" s="29"/>
      <c r="Q109" s="30"/>
      <c r="R109" s="53"/>
      <c r="S109" s="31"/>
      <c r="T109" s="54"/>
      <c r="U109" s="32"/>
      <c r="V109" s="32"/>
      <c r="W109" s="55" t="s">
        <v>1989</v>
      </c>
      <c r="X109" s="48"/>
      <c r="Y109" s="27"/>
      <c r="Z109" s="49"/>
      <c r="AA109" s="50"/>
      <c r="AB109" s="51"/>
    </row>
    <row r="110" spans="1:28" ht="19.5" customHeight="1" x14ac:dyDescent="0.2">
      <c r="A110" s="19" t="s">
        <v>407</v>
      </c>
      <c r="B110" s="20">
        <v>44704</v>
      </c>
      <c r="C110" s="21">
        <v>44704</v>
      </c>
      <c r="D110" s="46"/>
      <c r="E110" s="111" t="s">
        <v>1990</v>
      </c>
      <c r="F110" s="23" t="s">
        <v>775</v>
      </c>
      <c r="G110" s="56"/>
      <c r="H110" s="52"/>
      <c r="I110" s="52"/>
      <c r="J110" s="25"/>
      <c r="K110" s="25"/>
      <c r="L110" s="26">
        <v>0.33333333333333331</v>
      </c>
      <c r="M110" s="29">
        <v>0.91666666666666663</v>
      </c>
      <c r="N110" s="29"/>
      <c r="O110" s="29"/>
      <c r="P110" s="29"/>
      <c r="Q110" s="30"/>
      <c r="R110" s="53"/>
      <c r="S110" s="31"/>
      <c r="T110" s="54"/>
      <c r="U110" s="32"/>
      <c r="V110" s="32"/>
      <c r="W110" s="55" t="s">
        <v>48</v>
      </c>
      <c r="X110" s="48"/>
      <c r="Y110" s="27"/>
      <c r="Z110" s="49"/>
      <c r="AA110" s="50"/>
      <c r="AB110" s="51"/>
    </row>
    <row r="111" spans="1:28" ht="17.25" x14ac:dyDescent="0.2">
      <c r="A111" s="19" t="s">
        <v>407</v>
      </c>
      <c r="B111" s="20">
        <v>44705</v>
      </c>
      <c r="C111" s="21">
        <v>44705</v>
      </c>
      <c r="D111" s="46"/>
      <c r="E111" s="111" t="s">
        <v>1991</v>
      </c>
      <c r="F111" s="23" t="s">
        <v>33</v>
      </c>
      <c r="G111" s="56"/>
      <c r="H111" s="52"/>
      <c r="I111" s="52"/>
      <c r="J111" s="25"/>
      <c r="K111" s="25"/>
      <c r="L111" s="26">
        <v>0.33333333333333331</v>
      </c>
      <c r="M111" s="29">
        <v>0.75</v>
      </c>
      <c r="N111" s="29"/>
      <c r="O111" s="29"/>
      <c r="P111" s="29"/>
      <c r="Q111" s="30"/>
      <c r="R111" s="53"/>
      <c r="S111" s="31"/>
      <c r="T111" s="54"/>
      <c r="U111" s="32"/>
      <c r="V111" s="32"/>
      <c r="W111" s="55" t="s">
        <v>48</v>
      </c>
      <c r="X111" s="48"/>
      <c r="Y111" s="27"/>
      <c r="Z111" s="49"/>
      <c r="AA111" s="50"/>
      <c r="AB111" s="51"/>
    </row>
    <row r="112" spans="1:28" ht="18.75" x14ac:dyDescent="0.2">
      <c r="A112" s="16" t="s">
        <v>490</v>
      </c>
      <c r="B112" s="17">
        <v>44705</v>
      </c>
      <c r="C112" s="18">
        <v>44705</v>
      </c>
      <c r="D112" s="33"/>
      <c r="E112" s="34" t="s">
        <v>491</v>
      </c>
      <c r="F112" s="35"/>
      <c r="G112" s="36"/>
      <c r="H112" s="36"/>
      <c r="I112" s="36"/>
      <c r="J112" s="37"/>
      <c r="K112" s="37"/>
      <c r="L112" s="38"/>
      <c r="M112" s="39"/>
      <c r="N112" s="39"/>
      <c r="O112" s="39"/>
      <c r="P112" s="39"/>
      <c r="Q112" s="40"/>
      <c r="R112" s="41"/>
      <c r="S112" s="42"/>
      <c r="T112" s="42"/>
      <c r="U112" s="43"/>
      <c r="V112" s="43"/>
      <c r="W112" s="16"/>
      <c r="X112" s="44"/>
      <c r="Y112" s="44"/>
      <c r="Z112" s="44"/>
      <c r="AA112" s="44"/>
      <c r="AB112" s="45"/>
    </row>
    <row r="113" spans="1:27" ht="17.25" x14ac:dyDescent="0.2">
      <c r="A113" s="19" t="s">
        <v>407</v>
      </c>
      <c r="B113" s="20">
        <v>44705</v>
      </c>
      <c r="C113" s="21">
        <v>44705</v>
      </c>
      <c r="D113" s="46"/>
      <c r="E113" s="111" t="s">
        <v>1991</v>
      </c>
      <c r="F113" s="23" t="s">
        <v>33</v>
      </c>
      <c r="G113" s="56"/>
      <c r="H113" s="52"/>
      <c r="I113" s="52"/>
      <c r="J113" s="25"/>
      <c r="K113" s="25"/>
      <c r="L113" s="26">
        <v>0.33333333333333331</v>
      </c>
      <c r="M113" s="29">
        <v>0.75</v>
      </c>
      <c r="N113" s="29"/>
      <c r="O113" s="29"/>
      <c r="P113" s="29"/>
      <c r="Q113" s="30"/>
      <c r="R113" s="53"/>
      <c r="S113" s="31"/>
      <c r="T113" s="54"/>
      <c r="U113" s="32"/>
      <c r="V113" s="32"/>
      <c r="W113" s="55" t="s">
        <v>48</v>
      </c>
      <c r="X113" s="48"/>
      <c r="Y113" s="27"/>
      <c r="Z113" s="49"/>
      <c r="AA113" s="50"/>
    </row>
    <row r="114" spans="1:27" ht="17.25" x14ac:dyDescent="0.2">
      <c r="A114" s="58" t="s">
        <v>490</v>
      </c>
      <c r="B114" s="20">
        <v>44706</v>
      </c>
      <c r="C114" s="21">
        <v>44706</v>
      </c>
      <c r="D114" s="46"/>
      <c r="E114" s="111" t="s">
        <v>1992</v>
      </c>
      <c r="F114" s="23" t="s">
        <v>33</v>
      </c>
      <c r="G114" s="56"/>
      <c r="H114" s="52"/>
      <c r="I114" s="52"/>
      <c r="J114" s="25"/>
      <c r="K114" s="25"/>
      <c r="L114" s="26">
        <v>0.375</v>
      </c>
      <c r="M114" s="29">
        <v>0.99930555555555556</v>
      </c>
      <c r="N114" s="29"/>
      <c r="O114" s="29"/>
      <c r="P114" s="29"/>
      <c r="Q114" s="30"/>
      <c r="R114" s="53"/>
      <c r="S114" s="31"/>
      <c r="T114" s="54"/>
      <c r="U114" s="32"/>
      <c r="V114" s="32"/>
      <c r="W114" s="55" t="s">
        <v>48</v>
      </c>
      <c r="X114" s="48"/>
      <c r="Y114" s="27"/>
      <c r="Z114" s="49"/>
      <c r="AA114" s="50"/>
    </row>
    <row r="115" spans="1:27" ht="17.25" x14ac:dyDescent="0.2">
      <c r="A115" s="58" t="s">
        <v>490</v>
      </c>
      <c r="B115" s="20">
        <v>44707</v>
      </c>
      <c r="C115" s="21">
        <v>44707</v>
      </c>
      <c r="D115" s="46"/>
      <c r="E115" s="111" t="s">
        <v>93</v>
      </c>
      <c r="F115" s="23" t="s">
        <v>775</v>
      </c>
      <c r="G115" s="56"/>
      <c r="H115" s="52"/>
      <c r="I115" s="52"/>
      <c r="J115" s="25"/>
      <c r="K115" s="25"/>
      <c r="L115" s="26">
        <v>0.33333333333333331</v>
      </c>
      <c r="M115" s="29">
        <v>0.75</v>
      </c>
      <c r="N115" s="29"/>
      <c r="O115" s="29"/>
      <c r="P115" s="29"/>
      <c r="Q115" s="30"/>
      <c r="R115" s="53"/>
      <c r="S115" s="31"/>
      <c r="T115" s="54"/>
      <c r="U115" s="32"/>
      <c r="V115" s="32"/>
      <c r="W115" s="55" t="s">
        <v>48</v>
      </c>
      <c r="X115" s="48"/>
      <c r="Y115" s="27"/>
      <c r="Z115" s="49"/>
      <c r="AA115" s="50"/>
    </row>
    <row r="116" spans="1:27" ht="17.25" x14ac:dyDescent="0.2">
      <c r="A116" s="58" t="s">
        <v>490</v>
      </c>
      <c r="B116" s="20">
        <v>44708</v>
      </c>
      <c r="C116" s="21">
        <v>44708</v>
      </c>
      <c r="D116" s="46"/>
      <c r="E116" s="111" t="s">
        <v>102</v>
      </c>
      <c r="F116" s="23" t="s">
        <v>39</v>
      </c>
      <c r="G116" s="56"/>
      <c r="H116" s="52"/>
      <c r="I116" s="52"/>
      <c r="J116" s="25"/>
      <c r="K116" s="25"/>
      <c r="L116" s="26">
        <v>0.33333333333333331</v>
      </c>
      <c r="M116" s="29">
        <v>0.95833333333333337</v>
      </c>
      <c r="N116" s="29"/>
      <c r="O116" s="29"/>
      <c r="P116" s="29"/>
      <c r="Q116" s="30"/>
      <c r="R116" s="53"/>
      <c r="S116" s="31"/>
      <c r="T116" s="54"/>
      <c r="U116" s="32"/>
      <c r="V116" s="32"/>
      <c r="W116" s="55" t="s">
        <v>48</v>
      </c>
      <c r="X116" s="48"/>
      <c r="Y116" s="27"/>
      <c r="Z116" s="49"/>
      <c r="AA116" s="50"/>
    </row>
    <row r="117" spans="1:27" ht="17.25" x14ac:dyDescent="0.2">
      <c r="A117" s="58" t="s">
        <v>490</v>
      </c>
      <c r="B117" s="20">
        <v>44709</v>
      </c>
      <c r="C117" s="21">
        <v>44709</v>
      </c>
      <c r="D117" s="46"/>
      <c r="E117" s="111" t="s">
        <v>1990</v>
      </c>
      <c r="F117" s="23" t="s">
        <v>1993</v>
      </c>
      <c r="G117" s="56"/>
      <c r="H117" s="52"/>
      <c r="I117" s="52"/>
      <c r="J117" s="25"/>
      <c r="K117" s="25"/>
      <c r="L117" s="26">
        <v>0.375</v>
      </c>
      <c r="M117" s="29">
        <v>0.25</v>
      </c>
      <c r="N117" s="29"/>
      <c r="O117" s="29"/>
      <c r="P117" s="29"/>
      <c r="Q117" s="30"/>
      <c r="R117" s="53"/>
      <c r="S117" s="31"/>
      <c r="T117" s="54"/>
      <c r="U117" s="32"/>
      <c r="V117" s="32"/>
      <c r="W117" s="55" t="s">
        <v>48</v>
      </c>
      <c r="X117" s="48"/>
      <c r="Y117" s="27"/>
      <c r="Z117" s="49"/>
      <c r="AA117" s="50"/>
    </row>
    <row r="118" spans="1:27" ht="17.25" x14ac:dyDescent="0.2">
      <c r="A118" s="58" t="s">
        <v>490</v>
      </c>
      <c r="B118" s="20">
        <v>44710</v>
      </c>
      <c r="C118" s="21">
        <v>44710</v>
      </c>
      <c r="D118" s="46"/>
      <c r="E118" s="111" t="s">
        <v>69</v>
      </c>
      <c r="F118" s="23" t="s">
        <v>39</v>
      </c>
      <c r="G118" s="56"/>
      <c r="H118" s="52"/>
      <c r="I118" s="52"/>
      <c r="J118" s="25"/>
      <c r="K118" s="25"/>
      <c r="L118" s="26">
        <v>0.54166666666666663</v>
      </c>
      <c r="M118" s="29">
        <v>0.83333333333333337</v>
      </c>
      <c r="N118" s="29"/>
      <c r="O118" s="29"/>
      <c r="P118" s="29"/>
      <c r="Q118" s="30"/>
      <c r="R118" s="53"/>
      <c r="S118" s="31"/>
      <c r="T118" s="54"/>
      <c r="U118" s="32"/>
      <c r="V118" s="32"/>
      <c r="W118" s="55" t="s">
        <v>48</v>
      </c>
      <c r="X118" s="48"/>
      <c r="Y118" s="27"/>
      <c r="Z118" s="49"/>
      <c r="AA118" s="50"/>
    </row>
    <row r="119" spans="1:27" ht="17.25" x14ac:dyDescent="0.2">
      <c r="A119" s="58" t="s">
        <v>490</v>
      </c>
      <c r="B119" s="20">
        <v>44711</v>
      </c>
      <c r="C119" s="21">
        <v>44711</v>
      </c>
      <c r="D119" s="46"/>
      <c r="E119" s="111" t="s">
        <v>1994</v>
      </c>
      <c r="F119" s="23" t="s">
        <v>775</v>
      </c>
      <c r="G119" s="56"/>
      <c r="H119" s="52"/>
      <c r="I119" s="52"/>
      <c r="J119" s="25"/>
      <c r="K119" s="25"/>
      <c r="L119" s="26">
        <v>0.33333333333333331</v>
      </c>
      <c r="M119" s="29">
        <v>0.83333333333333337</v>
      </c>
      <c r="N119" s="29"/>
      <c r="O119" s="29"/>
      <c r="P119" s="29"/>
      <c r="Q119" s="30"/>
      <c r="R119" s="53"/>
      <c r="S119" s="31"/>
      <c r="T119" s="54"/>
      <c r="U119" s="32"/>
      <c r="V119" s="32"/>
      <c r="W119" s="55" t="s">
        <v>48</v>
      </c>
      <c r="X119" s="48"/>
      <c r="Y119" s="27"/>
      <c r="Z119" s="49"/>
      <c r="AA119" s="50"/>
    </row>
    <row r="120" spans="1:27" ht="17.25" x14ac:dyDescent="0.2">
      <c r="A120" s="58" t="s">
        <v>490</v>
      </c>
      <c r="B120" s="20">
        <v>44712</v>
      </c>
      <c r="C120" s="21">
        <v>44712</v>
      </c>
      <c r="D120" s="46"/>
      <c r="E120" s="111" t="s">
        <v>1991</v>
      </c>
      <c r="F120" s="23" t="s">
        <v>33</v>
      </c>
      <c r="G120" s="56"/>
      <c r="H120" s="52"/>
      <c r="I120" s="52"/>
      <c r="J120" s="25"/>
      <c r="K120" s="25"/>
      <c r="L120" s="26">
        <v>0.33333333333333331</v>
      </c>
      <c r="M120" s="29">
        <v>0.75</v>
      </c>
      <c r="N120" s="29"/>
      <c r="O120" s="29"/>
      <c r="P120" s="29"/>
      <c r="Q120" s="30"/>
      <c r="R120" s="53"/>
      <c r="S120" s="31"/>
      <c r="T120" s="54"/>
      <c r="U120" s="32"/>
      <c r="V120" s="32"/>
      <c r="W120" s="55" t="s">
        <v>48</v>
      </c>
      <c r="X120" s="48"/>
      <c r="Y120" s="27"/>
      <c r="Z120" s="49"/>
      <c r="AA120" s="50"/>
    </row>
    <row r="121" spans="1:27" ht="18.75" x14ac:dyDescent="0.2">
      <c r="A121" s="16" t="s">
        <v>542</v>
      </c>
      <c r="B121" s="17">
        <v>44712</v>
      </c>
      <c r="C121" s="18">
        <v>44712</v>
      </c>
      <c r="D121" s="33"/>
      <c r="E121" s="34" t="s">
        <v>543</v>
      </c>
      <c r="F121" s="35"/>
      <c r="G121" s="36"/>
      <c r="H121" s="36"/>
      <c r="I121" s="36"/>
      <c r="J121" s="37"/>
      <c r="K121" s="37"/>
      <c r="L121" s="38"/>
      <c r="M121" s="39"/>
      <c r="N121" s="39"/>
      <c r="O121" s="39"/>
      <c r="P121" s="39"/>
      <c r="Q121" s="40"/>
      <c r="R121" s="41"/>
      <c r="S121" s="42"/>
      <c r="T121" s="42"/>
      <c r="U121" s="43"/>
      <c r="V121" s="43"/>
      <c r="W121" s="16"/>
      <c r="X121" s="44"/>
      <c r="Y121" s="44"/>
      <c r="Z121" s="44"/>
      <c r="AA121" s="44"/>
    </row>
    <row r="122" spans="1:27" ht="17.25" x14ac:dyDescent="0.2">
      <c r="A122" s="58" t="s">
        <v>542</v>
      </c>
      <c r="B122" s="20">
        <v>44712</v>
      </c>
      <c r="C122" s="21">
        <v>44712</v>
      </c>
      <c r="D122" s="46"/>
      <c r="E122" s="111" t="s">
        <v>1991</v>
      </c>
      <c r="F122" s="23" t="s">
        <v>33</v>
      </c>
      <c r="G122" s="56"/>
      <c r="H122" s="52"/>
      <c r="I122" s="52"/>
      <c r="J122" s="25"/>
      <c r="K122" s="25"/>
      <c r="L122" s="26">
        <v>0.33333333333333331</v>
      </c>
      <c r="M122" s="29">
        <v>0.75</v>
      </c>
      <c r="N122" s="29"/>
      <c r="O122" s="29"/>
      <c r="P122" s="29"/>
      <c r="Q122" s="30"/>
      <c r="R122" s="53"/>
      <c r="S122" s="31"/>
      <c r="T122" s="54"/>
      <c r="U122" s="32"/>
      <c r="V122" s="32"/>
      <c r="W122" s="55" t="s">
        <v>48</v>
      </c>
      <c r="X122" s="48"/>
      <c r="Y122" s="27"/>
      <c r="Z122" s="49"/>
      <c r="AA122" s="50"/>
    </row>
    <row r="123" spans="1:27" ht="17.25" x14ac:dyDescent="0.2">
      <c r="A123" s="58" t="s">
        <v>542</v>
      </c>
      <c r="B123" s="20">
        <v>44712</v>
      </c>
      <c r="C123" s="21">
        <v>44712</v>
      </c>
      <c r="D123" s="46"/>
      <c r="E123" s="104" t="s">
        <v>65</v>
      </c>
      <c r="F123" s="23" t="s">
        <v>33</v>
      </c>
      <c r="G123" s="56"/>
      <c r="H123" s="52"/>
      <c r="I123" s="52"/>
      <c r="J123" s="25"/>
      <c r="K123" s="25"/>
      <c r="L123" s="26">
        <v>0.54166666666666663</v>
      </c>
      <c r="M123" s="29">
        <v>0.75</v>
      </c>
      <c r="N123" s="29"/>
      <c r="O123" s="29"/>
      <c r="P123" s="29"/>
      <c r="Q123" s="30"/>
      <c r="R123" s="53"/>
      <c r="S123" s="31"/>
      <c r="T123" s="54"/>
      <c r="U123" s="32"/>
      <c r="V123" s="32"/>
      <c r="W123" s="55" t="s">
        <v>48</v>
      </c>
      <c r="X123" s="48"/>
      <c r="Y123" s="27"/>
      <c r="Z123" s="49"/>
      <c r="AA123" s="50"/>
    </row>
    <row r="124" spans="1:27" ht="17.25" x14ac:dyDescent="0.2">
      <c r="A124" s="58" t="s">
        <v>542</v>
      </c>
      <c r="B124" s="20">
        <v>44713</v>
      </c>
      <c r="C124" s="21">
        <v>44713</v>
      </c>
      <c r="D124" s="46"/>
      <c r="E124" s="28" t="s">
        <v>544</v>
      </c>
      <c r="F124" s="23" t="s">
        <v>39</v>
      </c>
      <c r="G124" s="56"/>
      <c r="H124" s="52"/>
      <c r="I124" s="52"/>
      <c r="J124" s="25"/>
      <c r="K124" s="25"/>
      <c r="L124" s="26">
        <v>0.375</v>
      </c>
      <c r="M124" s="29">
        <v>0.83333333333333337</v>
      </c>
      <c r="N124" s="29"/>
      <c r="O124" s="29"/>
      <c r="P124" s="29"/>
      <c r="Q124" s="30"/>
      <c r="R124" s="53"/>
      <c r="S124" s="31"/>
      <c r="T124" s="54"/>
      <c r="U124" s="32"/>
      <c r="V124" s="32"/>
      <c r="W124" s="55" t="s">
        <v>48</v>
      </c>
      <c r="X124" s="48"/>
      <c r="Y124" s="27"/>
      <c r="Z124" s="49"/>
      <c r="AA124" s="50"/>
    </row>
    <row r="125" spans="1:27" x14ac:dyDescent="0.2">
      <c r="A125" s="107" t="s">
        <v>542</v>
      </c>
      <c r="B125" s="83">
        <v>44713</v>
      </c>
      <c r="C125" s="84"/>
      <c r="D125" s="75" t="s">
        <v>545</v>
      </c>
      <c r="E125" s="76" t="s">
        <v>546</v>
      </c>
      <c r="F125" s="85"/>
      <c r="G125" s="86">
        <v>10</v>
      </c>
      <c r="H125" s="87">
        <v>10</v>
      </c>
      <c r="I125" s="87">
        <v>20</v>
      </c>
      <c r="J125" s="88"/>
      <c r="K125" s="88"/>
      <c r="L125" s="89"/>
      <c r="M125" s="90"/>
      <c r="N125" s="90"/>
      <c r="O125" s="90" t="s">
        <v>136</v>
      </c>
      <c r="P125" s="90" t="s">
        <v>151</v>
      </c>
      <c r="Q125" s="91" t="s">
        <v>1995</v>
      </c>
      <c r="R125" s="92">
        <v>36</v>
      </c>
      <c r="S125" s="93">
        <f>R125*AD1</f>
        <v>45</v>
      </c>
      <c r="T125" s="94">
        <v>69</v>
      </c>
      <c r="U125" s="95">
        <f t="shared" ref="U125:U128" si="6">((T125-S125)/T125)</f>
        <v>0.34782608695652173</v>
      </c>
      <c r="V125" s="95">
        <f t="shared" ref="V125:V128" si="7">((T125-S125)/S125)</f>
        <v>0.53333333333333333</v>
      </c>
      <c r="W125" s="96" t="s">
        <v>1925</v>
      </c>
      <c r="X125" s="97"/>
      <c r="Y125" s="98" t="s">
        <v>61</v>
      </c>
      <c r="Z125" s="99" t="s">
        <v>316</v>
      </c>
      <c r="AA125" s="100" t="s">
        <v>58</v>
      </c>
    </row>
    <row r="126" spans="1:27" x14ac:dyDescent="0.2">
      <c r="A126" s="58" t="s">
        <v>542</v>
      </c>
      <c r="B126" s="20">
        <v>44713</v>
      </c>
      <c r="C126" s="21"/>
      <c r="D126" s="71" t="s">
        <v>548</v>
      </c>
      <c r="E126" s="72" t="s">
        <v>549</v>
      </c>
      <c r="F126" s="23"/>
      <c r="G126" s="56">
        <v>4.5</v>
      </c>
      <c r="H126" s="52">
        <v>15</v>
      </c>
      <c r="I126" s="52">
        <v>35</v>
      </c>
      <c r="J126" s="25"/>
      <c r="K126" s="25"/>
      <c r="L126" s="26"/>
      <c r="M126" s="29"/>
      <c r="N126" s="29"/>
      <c r="O126" s="29" t="s">
        <v>157</v>
      </c>
      <c r="P126" s="29" t="s">
        <v>151</v>
      </c>
      <c r="Q126" s="30" t="s">
        <v>46</v>
      </c>
      <c r="R126" s="53">
        <v>67</v>
      </c>
      <c r="S126" s="31">
        <f>R126*AD1</f>
        <v>83.75</v>
      </c>
      <c r="T126" s="54">
        <v>119</v>
      </c>
      <c r="U126" s="32">
        <f t="shared" si="6"/>
        <v>0.29621848739495799</v>
      </c>
      <c r="V126" s="32">
        <f t="shared" si="7"/>
        <v>0.42089552238805972</v>
      </c>
      <c r="W126" s="55" t="s">
        <v>159</v>
      </c>
      <c r="X126" s="48"/>
      <c r="Y126" s="27" t="s">
        <v>61</v>
      </c>
      <c r="Z126" s="49" t="s">
        <v>316</v>
      </c>
      <c r="AA126" s="50" t="s">
        <v>58</v>
      </c>
    </row>
    <row r="127" spans="1:27" x14ac:dyDescent="0.2">
      <c r="A127" s="58" t="s">
        <v>542</v>
      </c>
      <c r="B127" s="20">
        <v>44713</v>
      </c>
      <c r="C127" s="21"/>
      <c r="D127" s="71" t="s">
        <v>551</v>
      </c>
      <c r="E127" s="72" t="s">
        <v>552</v>
      </c>
      <c r="F127" s="23"/>
      <c r="G127" s="56">
        <v>7</v>
      </c>
      <c r="H127" s="52">
        <v>15</v>
      </c>
      <c r="I127" s="52">
        <v>70</v>
      </c>
      <c r="J127" s="25"/>
      <c r="K127" s="25"/>
      <c r="L127" s="26"/>
      <c r="M127" s="29"/>
      <c r="N127" s="29"/>
      <c r="O127" s="108" t="s">
        <v>157</v>
      </c>
      <c r="P127" s="29" t="s">
        <v>151</v>
      </c>
      <c r="Q127" s="30" t="s">
        <v>46</v>
      </c>
      <c r="R127" s="53">
        <v>95.7</v>
      </c>
      <c r="S127" s="31">
        <f>R127*AD1</f>
        <v>119.625</v>
      </c>
      <c r="T127" s="54">
        <v>169</v>
      </c>
      <c r="U127" s="32">
        <f t="shared" si="6"/>
        <v>0.29215976331360949</v>
      </c>
      <c r="V127" s="32">
        <f t="shared" si="7"/>
        <v>0.41274817136886105</v>
      </c>
      <c r="W127" s="55" t="s">
        <v>159</v>
      </c>
      <c r="X127" s="48"/>
      <c r="Y127" s="27" t="s">
        <v>61</v>
      </c>
      <c r="Z127" s="49" t="s">
        <v>316</v>
      </c>
      <c r="AA127" s="50" t="s">
        <v>58</v>
      </c>
    </row>
    <row r="128" spans="1:27" x14ac:dyDescent="0.2">
      <c r="A128" s="58" t="s">
        <v>542</v>
      </c>
      <c r="B128" s="20">
        <v>44713</v>
      </c>
      <c r="C128" s="21"/>
      <c r="D128" s="71" t="s">
        <v>554</v>
      </c>
      <c r="E128" s="72" t="s">
        <v>555</v>
      </c>
      <c r="F128" s="23"/>
      <c r="G128" s="56">
        <v>4.5</v>
      </c>
      <c r="H128" s="52">
        <v>15</v>
      </c>
      <c r="I128" s="52">
        <v>35</v>
      </c>
      <c r="J128" s="25"/>
      <c r="K128" s="25"/>
      <c r="L128" s="26"/>
      <c r="M128" s="29"/>
      <c r="N128" s="29"/>
      <c r="O128" s="29" t="s">
        <v>157</v>
      </c>
      <c r="P128" s="29" t="s">
        <v>151</v>
      </c>
      <c r="Q128" s="30" t="s">
        <v>46</v>
      </c>
      <c r="R128" s="53">
        <v>77.900000000000006</v>
      </c>
      <c r="S128" s="31">
        <f>R128*AD1</f>
        <v>97.375</v>
      </c>
      <c r="T128" s="54">
        <v>139</v>
      </c>
      <c r="U128" s="32">
        <f t="shared" si="6"/>
        <v>0.29946043165467628</v>
      </c>
      <c r="V128" s="32">
        <f t="shared" si="7"/>
        <v>0.4274711168164313</v>
      </c>
      <c r="W128" s="55" t="s">
        <v>159</v>
      </c>
      <c r="X128" s="48"/>
      <c r="Y128" s="27" t="s">
        <v>61</v>
      </c>
      <c r="Z128" s="49" t="s">
        <v>316</v>
      </c>
      <c r="AA128" s="50" t="s">
        <v>58</v>
      </c>
    </row>
    <row r="129" spans="1:29" ht="17.25" x14ac:dyDescent="0.2">
      <c r="A129" s="58" t="s">
        <v>542</v>
      </c>
      <c r="B129" s="20">
        <v>44714</v>
      </c>
      <c r="C129" s="21">
        <v>44714</v>
      </c>
      <c r="D129" s="46"/>
      <c r="E129" s="28" t="s">
        <v>51</v>
      </c>
      <c r="F129" s="23" t="s">
        <v>33</v>
      </c>
      <c r="G129" s="56"/>
      <c r="H129" s="52"/>
      <c r="I129" s="52"/>
      <c r="J129" s="25"/>
      <c r="K129" s="25"/>
      <c r="L129" s="26">
        <v>0.375</v>
      </c>
      <c r="M129" s="29" t="s">
        <v>194</v>
      </c>
      <c r="N129" s="29"/>
      <c r="O129" s="29"/>
      <c r="P129" s="29"/>
      <c r="Q129" s="30"/>
      <c r="R129" s="53"/>
      <c r="S129" s="31"/>
      <c r="T129" s="54"/>
      <c r="U129" s="32"/>
      <c r="V129" s="32"/>
      <c r="W129" s="55" t="s">
        <v>48</v>
      </c>
      <c r="X129" s="48"/>
      <c r="Y129" s="27"/>
      <c r="Z129" s="49"/>
      <c r="AA129" s="50"/>
      <c r="AB129" s="51"/>
      <c r="AC129" s="51"/>
    </row>
    <row r="130" spans="1:29" x14ac:dyDescent="0.2">
      <c r="A130" s="107" t="s">
        <v>542</v>
      </c>
      <c r="B130" s="83">
        <v>44714</v>
      </c>
      <c r="C130" s="84"/>
      <c r="D130" s="75" t="s">
        <v>1966</v>
      </c>
      <c r="E130" s="76" t="s">
        <v>559</v>
      </c>
      <c r="F130" s="85"/>
      <c r="G130" s="86">
        <v>3</v>
      </c>
      <c r="H130" s="87">
        <v>10</v>
      </c>
      <c r="I130" s="87">
        <v>30</v>
      </c>
      <c r="J130" s="88"/>
      <c r="K130" s="88"/>
      <c r="L130" s="89"/>
      <c r="M130" s="90"/>
      <c r="N130" s="90"/>
      <c r="O130" s="90" t="s">
        <v>157</v>
      </c>
      <c r="P130" s="90" t="s">
        <v>158</v>
      </c>
      <c r="Q130" s="91" t="s">
        <v>46</v>
      </c>
      <c r="R130" s="92">
        <v>30</v>
      </c>
      <c r="S130" s="93">
        <f>R130*AD1</f>
        <v>37.5</v>
      </c>
      <c r="T130" s="94">
        <v>69</v>
      </c>
      <c r="U130" s="95">
        <f t="shared" ref="U130:U131" si="8">((T130-S130)/T130)</f>
        <v>0.45652173913043476</v>
      </c>
      <c r="V130" s="95">
        <f t="shared" ref="V130:V131" si="9">((T130-S130)/S130)</f>
        <v>0.84</v>
      </c>
      <c r="W130" s="96" t="s">
        <v>1925</v>
      </c>
      <c r="X130" s="97"/>
      <c r="Y130" s="98" t="s">
        <v>197</v>
      </c>
      <c r="Z130" s="99" t="s">
        <v>40</v>
      </c>
      <c r="AA130" s="100" t="s">
        <v>198</v>
      </c>
      <c r="AB130" s="101" t="s">
        <v>199</v>
      </c>
      <c r="AC130" s="101"/>
    </row>
    <row r="131" spans="1:29" x14ac:dyDescent="0.2">
      <c r="A131" s="58" t="s">
        <v>542</v>
      </c>
      <c r="B131" s="20">
        <v>44714</v>
      </c>
      <c r="C131" s="21"/>
      <c r="D131" s="71" t="s">
        <v>1967</v>
      </c>
      <c r="E131" s="72" t="s">
        <v>306</v>
      </c>
      <c r="F131" s="23"/>
      <c r="G131" s="56">
        <v>4</v>
      </c>
      <c r="H131" s="52">
        <v>2</v>
      </c>
      <c r="I131" s="52">
        <v>15</v>
      </c>
      <c r="J131" s="25"/>
      <c r="K131" s="25"/>
      <c r="L131" s="26"/>
      <c r="M131" s="29"/>
      <c r="N131" s="29"/>
      <c r="O131" s="29" t="s">
        <v>57</v>
      </c>
      <c r="P131" s="29" t="s">
        <v>151</v>
      </c>
      <c r="Q131" s="30" t="s">
        <v>55</v>
      </c>
      <c r="R131" s="53">
        <v>200</v>
      </c>
      <c r="S131" s="31">
        <f>R131*AD1</f>
        <v>250</v>
      </c>
      <c r="T131" s="54">
        <v>349</v>
      </c>
      <c r="U131" s="32">
        <f t="shared" si="8"/>
        <v>0.28366762177650429</v>
      </c>
      <c r="V131" s="32">
        <f t="shared" si="9"/>
        <v>0.39600000000000002</v>
      </c>
      <c r="W131" s="55" t="s">
        <v>159</v>
      </c>
      <c r="X131" s="48"/>
      <c r="Y131" s="27" t="s">
        <v>197</v>
      </c>
      <c r="Z131" s="49" t="s">
        <v>40</v>
      </c>
      <c r="AA131" s="50" t="s">
        <v>198</v>
      </c>
      <c r="AB131" s="51" t="s">
        <v>199</v>
      </c>
      <c r="AC131" s="51"/>
    </row>
    <row r="132" spans="1:29" ht="17.25" x14ac:dyDescent="0.2">
      <c r="A132" s="58" t="s">
        <v>542</v>
      </c>
      <c r="B132" s="20">
        <v>44715</v>
      </c>
      <c r="C132" s="21">
        <v>44715</v>
      </c>
      <c r="D132" s="46"/>
      <c r="E132" s="28" t="s">
        <v>51</v>
      </c>
      <c r="F132" s="23" t="s">
        <v>33</v>
      </c>
      <c r="G132" s="56"/>
      <c r="H132" s="52"/>
      <c r="I132" s="52"/>
      <c r="J132" s="25"/>
      <c r="K132" s="25"/>
      <c r="L132" s="26" t="s">
        <v>194</v>
      </c>
      <c r="M132" s="29">
        <v>0.70833333333333337</v>
      </c>
      <c r="N132" s="29"/>
      <c r="O132" s="29"/>
      <c r="P132" s="29"/>
      <c r="Q132" s="30"/>
      <c r="R132" s="53"/>
      <c r="S132" s="31"/>
      <c r="T132" s="54"/>
      <c r="U132" s="32"/>
      <c r="V132" s="32"/>
      <c r="W132" s="55" t="s">
        <v>48</v>
      </c>
      <c r="X132" s="48"/>
      <c r="Y132" s="27"/>
      <c r="Z132" s="49"/>
      <c r="AA132" s="50"/>
      <c r="AB132" s="51"/>
      <c r="AC132" s="51"/>
    </row>
    <row r="133" spans="1:29" x14ac:dyDescent="0.2">
      <c r="A133" s="58" t="s">
        <v>542</v>
      </c>
      <c r="B133" s="20">
        <v>44715</v>
      </c>
      <c r="C133" s="21"/>
      <c r="D133" s="71" t="s">
        <v>1968</v>
      </c>
      <c r="E133" s="72" t="s">
        <v>309</v>
      </c>
      <c r="F133" s="23"/>
      <c r="G133" s="56">
        <v>6.5</v>
      </c>
      <c r="H133" s="52">
        <v>10</v>
      </c>
      <c r="I133" s="52">
        <v>30</v>
      </c>
      <c r="J133" s="25"/>
      <c r="K133" s="25"/>
      <c r="L133" s="26"/>
      <c r="M133" s="29"/>
      <c r="N133" s="29"/>
      <c r="O133" s="29" t="s">
        <v>57</v>
      </c>
      <c r="P133" s="29" t="s">
        <v>151</v>
      </c>
      <c r="Q133" s="30" t="s">
        <v>55</v>
      </c>
      <c r="R133" s="53">
        <v>265</v>
      </c>
      <c r="S133" s="31">
        <f>R133*AD1</f>
        <v>331.25</v>
      </c>
      <c r="T133" s="54">
        <v>459</v>
      </c>
      <c r="U133" s="32">
        <f t="shared" ref="U133:U134" si="10">((T133-S133)/T133)</f>
        <v>0.27832244008714596</v>
      </c>
      <c r="V133" s="32">
        <f t="shared" ref="V133:V134" si="11">((T133-S133)/S133)</f>
        <v>0.38566037735849057</v>
      </c>
      <c r="W133" s="55" t="s">
        <v>159</v>
      </c>
      <c r="X133" s="48"/>
      <c r="Y133" s="27" t="s">
        <v>197</v>
      </c>
      <c r="Z133" s="49" t="s">
        <v>40</v>
      </c>
      <c r="AA133" s="50" t="s">
        <v>198</v>
      </c>
      <c r="AB133" s="51" t="s">
        <v>199</v>
      </c>
      <c r="AC133" s="51"/>
    </row>
    <row r="134" spans="1:29" x14ac:dyDescent="0.2">
      <c r="A134" s="58" t="s">
        <v>542</v>
      </c>
      <c r="B134" s="20">
        <v>44715</v>
      </c>
      <c r="C134" s="21"/>
      <c r="D134" s="71" t="s">
        <v>311</v>
      </c>
      <c r="E134" s="72" t="s">
        <v>312</v>
      </c>
      <c r="F134" s="23"/>
      <c r="G134" s="56">
        <v>3.5</v>
      </c>
      <c r="H134" s="52">
        <v>10</v>
      </c>
      <c r="I134" s="52">
        <v>40</v>
      </c>
      <c r="J134" s="25"/>
      <c r="K134" s="25"/>
      <c r="L134" s="26"/>
      <c r="M134" s="29"/>
      <c r="N134" s="29"/>
      <c r="O134" s="29" t="s">
        <v>136</v>
      </c>
      <c r="P134" s="29" t="s">
        <v>151</v>
      </c>
      <c r="Q134" s="30" t="s">
        <v>55</v>
      </c>
      <c r="R134" s="53">
        <v>115</v>
      </c>
      <c r="S134" s="31">
        <f>R134*AD1</f>
        <v>143.75</v>
      </c>
      <c r="T134" s="54">
        <v>219</v>
      </c>
      <c r="U134" s="32">
        <f t="shared" si="10"/>
        <v>0.34360730593607308</v>
      </c>
      <c r="V134" s="32">
        <f t="shared" si="11"/>
        <v>0.52347826086956517</v>
      </c>
      <c r="W134" s="55" t="s">
        <v>159</v>
      </c>
      <c r="X134" s="48"/>
      <c r="Y134" s="27" t="s">
        <v>197</v>
      </c>
      <c r="Z134" s="49" t="s">
        <v>40</v>
      </c>
      <c r="AA134" s="50" t="s">
        <v>198</v>
      </c>
      <c r="AB134" s="51" t="s">
        <v>199</v>
      </c>
      <c r="AC134" s="51"/>
    </row>
    <row r="135" spans="1:29" ht="17.25" x14ac:dyDescent="0.2">
      <c r="A135" s="58" t="s">
        <v>542</v>
      </c>
      <c r="B135" s="20">
        <v>44716</v>
      </c>
      <c r="C135" s="21">
        <v>44716</v>
      </c>
      <c r="D135" s="46"/>
      <c r="E135" s="28" t="s">
        <v>50</v>
      </c>
      <c r="F135" s="23" t="s">
        <v>33</v>
      </c>
      <c r="G135" s="56"/>
      <c r="H135" s="52"/>
      <c r="I135" s="52"/>
      <c r="J135" s="25"/>
      <c r="K135" s="25"/>
      <c r="L135" s="26">
        <v>0.29166666666666669</v>
      </c>
      <c r="M135" s="29">
        <v>4.1666666666666664E-2</v>
      </c>
      <c r="N135" s="29"/>
      <c r="O135" s="29"/>
      <c r="P135" s="29"/>
      <c r="Q135" s="30"/>
      <c r="R135" s="53"/>
      <c r="S135" s="31"/>
      <c r="T135" s="54"/>
      <c r="U135" s="32"/>
      <c r="V135" s="32"/>
      <c r="W135" s="55" t="s">
        <v>48</v>
      </c>
      <c r="X135" s="48"/>
      <c r="Y135" s="27"/>
      <c r="Z135" s="49"/>
      <c r="AA135" s="50"/>
      <c r="AB135" s="51"/>
      <c r="AC135" s="51"/>
    </row>
    <row r="136" spans="1:29" x14ac:dyDescent="0.2">
      <c r="A136" s="107" t="s">
        <v>542</v>
      </c>
      <c r="B136" s="83">
        <v>44716</v>
      </c>
      <c r="C136" s="84"/>
      <c r="D136" s="75" t="s">
        <v>1996</v>
      </c>
      <c r="E136" s="76" t="s">
        <v>561</v>
      </c>
      <c r="F136" s="85"/>
      <c r="G136" s="86">
        <v>3.5</v>
      </c>
      <c r="H136" s="87">
        <v>10</v>
      </c>
      <c r="I136" s="87">
        <v>240</v>
      </c>
      <c r="J136" s="88"/>
      <c r="K136" s="88"/>
      <c r="L136" s="89"/>
      <c r="M136" s="90"/>
      <c r="N136" s="90"/>
      <c r="O136" s="90" t="s">
        <v>157</v>
      </c>
      <c r="P136" s="90" t="s">
        <v>158</v>
      </c>
      <c r="Q136" s="91" t="s">
        <v>46</v>
      </c>
      <c r="R136" s="92">
        <v>40</v>
      </c>
      <c r="S136" s="93">
        <f>R136*AD1</f>
        <v>50</v>
      </c>
      <c r="T136" s="94">
        <v>79</v>
      </c>
      <c r="U136" s="95">
        <f t="shared" ref="U136:U140" si="12">((T136-S136)/T136)</f>
        <v>0.36708860759493672</v>
      </c>
      <c r="V136" s="95">
        <f t="shared" ref="V136:V140" si="13">((T136-S136)/S136)</f>
        <v>0.57999999999999996</v>
      </c>
      <c r="W136" s="96" t="s">
        <v>1925</v>
      </c>
      <c r="X136" s="97"/>
      <c r="Y136" s="98" t="s">
        <v>197</v>
      </c>
      <c r="Z136" s="99" t="s">
        <v>40</v>
      </c>
      <c r="AA136" s="100" t="s">
        <v>198</v>
      </c>
      <c r="AB136" s="101" t="s">
        <v>199</v>
      </c>
      <c r="AC136" s="101"/>
    </row>
    <row r="137" spans="1:29" x14ac:dyDescent="0.2">
      <c r="A137" s="58" t="s">
        <v>542</v>
      </c>
      <c r="B137" s="20">
        <v>44716</v>
      </c>
      <c r="C137" s="21"/>
      <c r="D137" s="71" t="s">
        <v>563</v>
      </c>
      <c r="E137" s="72" t="s">
        <v>564</v>
      </c>
      <c r="F137" s="23"/>
      <c r="G137" s="56">
        <v>4</v>
      </c>
      <c r="H137" s="52">
        <v>2</v>
      </c>
      <c r="I137" s="52">
        <v>40</v>
      </c>
      <c r="J137" s="25"/>
      <c r="K137" s="25"/>
      <c r="L137" s="26"/>
      <c r="M137" s="29"/>
      <c r="N137" s="29"/>
      <c r="O137" s="29" t="s">
        <v>136</v>
      </c>
      <c r="P137" s="29" t="s">
        <v>180</v>
      </c>
      <c r="Q137" s="30" t="s">
        <v>56</v>
      </c>
      <c r="R137" s="53">
        <v>68</v>
      </c>
      <c r="S137" s="31">
        <f>R137*AD1</f>
        <v>85</v>
      </c>
      <c r="T137" s="54">
        <v>149</v>
      </c>
      <c r="U137" s="32">
        <f t="shared" si="12"/>
        <v>0.42953020134228187</v>
      </c>
      <c r="V137" s="32">
        <f t="shared" si="13"/>
        <v>0.75294117647058822</v>
      </c>
      <c r="W137" s="55" t="s">
        <v>159</v>
      </c>
      <c r="X137" s="48"/>
      <c r="Y137" s="27" t="s">
        <v>197</v>
      </c>
      <c r="Z137" s="49" t="s">
        <v>40</v>
      </c>
      <c r="AA137" s="50" t="s">
        <v>198</v>
      </c>
      <c r="AB137" s="51" t="s">
        <v>199</v>
      </c>
      <c r="AC137" s="51"/>
    </row>
    <row r="138" spans="1:29" x14ac:dyDescent="0.2">
      <c r="A138" s="58" t="s">
        <v>542</v>
      </c>
      <c r="B138" s="20">
        <v>44716</v>
      </c>
      <c r="C138" s="21"/>
      <c r="D138" s="71" t="s">
        <v>1997</v>
      </c>
      <c r="E138" s="72" t="s">
        <v>567</v>
      </c>
      <c r="F138" s="23"/>
      <c r="G138" s="56">
        <v>4.5</v>
      </c>
      <c r="H138" s="52">
        <v>6</v>
      </c>
      <c r="I138" s="52">
        <v>25</v>
      </c>
      <c r="J138" s="25"/>
      <c r="K138" s="25"/>
      <c r="L138" s="26"/>
      <c r="M138" s="29"/>
      <c r="N138" s="29"/>
      <c r="O138" s="29" t="s">
        <v>136</v>
      </c>
      <c r="P138" s="29" t="s">
        <v>151</v>
      </c>
      <c r="Q138" s="30" t="s">
        <v>55</v>
      </c>
      <c r="R138" s="53">
        <v>70</v>
      </c>
      <c r="S138" s="31">
        <f>R138*AD1</f>
        <v>87.5</v>
      </c>
      <c r="T138" s="54">
        <v>129</v>
      </c>
      <c r="U138" s="32">
        <f t="shared" si="12"/>
        <v>0.32170542635658916</v>
      </c>
      <c r="V138" s="32">
        <f t="shared" si="13"/>
        <v>0.47428571428571431</v>
      </c>
      <c r="W138" s="55" t="s">
        <v>159</v>
      </c>
      <c r="X138" s="48"/>
      <c r="Y138" s="27" t="s">
        <v>197</v>
      </c>
      <c r="Z138" s="49" t="s">
        <v>40</v>
      </c>
      <c r="AA138" s="50" t="s">
        <v>198</v>
      </c>
      <c r="AB138" s="51" t="s">
        <v>199</v>
      </c>
      <c r="AC138" s="51"/>
    </row>
    <row r="139" spans="1:29" x14ac:dyDescent="0.2">
      <c r="A139" s="58" t="s">
        <v>542</v>
      </c>
      <c r="B139" s="20">
        <v>44716</v>
      </c>
      <c r="C139" s="21"/>
      <c r="D139" s="71" t="s">
        <v>1998</v>
      </c>
      <c r="E139" s="72" t="s">
        <v>186</v>
      </c>
      <c r="F139" s="23"/>
      <c r="G139" s="56">
        <v>4</v>
      </c>
      <c r="H139" s="52">
        <v>2</v>
      </c>
      <c r="I139" s="52">
        <v>6</v>
      </c>
      <c r="J139" s="25"/>
      <c r="K139" s="25"/>
      <c r="L139" s="26"/>
      <c r="M139" s="29"/>
      <c r="N139" s="29"/>
      <c r="O139" s="29" t="s">
        <v>157</v>
      </c>
      <c r="P139" s="29" t="s">
        <v>151</v>
      </c>
      <c r="Q139" s="30" t="s">
        <v>187</v>
      </c>
      <c r="R139" s="53">
        <v>455</v>
      </c>
      <c r="S139" s="31">
        <f>R139*AD1</f>
        <v>568.75</v>
      </c>
      <c r="T139" s="54">
        <v>799</v>
      </c>
      <c r="U139" s="32">
        <f t="shared" si="12"/>
        <v>0.28817271589486859</v>
      </c>
      <c r="V139" s="32">
        <f t="shared" si="13"/>
        <v>0.40483516483516485</v>
      </c>
      <c r="W139" s="55" t="s">
        <v>188</v>
      </c>
      <c r="X139" s="48"/>
      <c r="Y139" s="27" t="s">
        <v>197</v>
      </c>
      <c r="Z139" s="49" t="s">
        <v>40</v>
      </c>
      <c r="AA139" s="50" t="s">
        <v>198</v>
      </c>
      <c r="AB139" s="51" t="s">
        <v>199</v>
      </c>
      <c r="AC139" s="51"/>
    </row>
    <row r="140" spans="1:29" x14ac:dyDescent="0.2">
      <c r="A140" s="58" t="s">
        <v>542</v>
      </c>
      <c r="B140" s="20">
        <v>44716</v>
      </c>
      <c r="C140" s="21"/>
      <c r="D140" s="71" t="s">
        <v>1999</v>
      </c>
      <c r="E140" s="72" t="s">
        <v>191</v>
      </c>
      <c r="F140" s="23"/>
      <c r="G140" s="56">
        <v>8</v>
      </c>
      <c r="H140" s="52">
        <v>2</v>
      </c>
      <c r="I140" s="52">
        <v>6</v>
      </c>
      <c r="J140" s="25"/>
      <c r="K140" s="25"/>
      <c r="L140" s="26"/>
      <c r="M140" s="29"/>
      <c r="N140" s="29"/>
      <c r="O140" s="29" t="s">
        <v>157</v>
      </c>
      <c r="P140" s="29" t="s">
        <v>151</v>
      </c>
      <c r="Q140" s="30" t="s">
        <v>187</v>
      </c>
      <c r="R140" s="53">
        <v>750</v>
      </c>
      <c r="S140" s="31">
        <f>R140*AD1</f>
        <v>937.5</v>
      </c>
      <c r="T140" s="54">
        <v>1299</v>
      </c>
      <c r="U140" s="32">
        <f t="shared" si="12"/>
        <v>0.27829099307159355</v>
      </c>
      <c r="V140" s="32">
        <f t="shared" si="13"/>
        <v>0.3856</v>
      </c>
      <c r="W140" s="55" t="s">
        <v>188</v>
      </c>
      <c r="X140" s="48"/>
      <c r="Y140" s="27" t="s">
        <v>197</v>
      </c>
      <c r="Z140" s="49" t="s">
        <v>40</v>
      </c>
      <c r="AA140" s="50" t="s">
        <v>198</v>
      </c>
      <c r="AB140" s="51" t="s">
        <v>199</v>
      </c>
      <c r="AC140" s="51"/>
    </row>
    <row r="141" spans="1:29" ht="17.25" x14ac:dyDescent="0.2">
      <c r="A141" s="58" t="s">
        <v>542</v>
      </c>
      <c r="B141" s="20">
        <v>44717</v>
      </c>
      <c r="C141" s="21">
        <v>44717</v>
      </c>
      <c r="D141" s="46"/>
      <c r="E141" s="28" t="s">
        <v>265</v>
      </c>
      <c r="F141" s="23" t="s">
        <v>80</v>
      </c>
      <c r="G141" s="56"/>
      <c r="H141" s="52"/>
      <c r="I141" s="52"/>
      <c r="J141" s="25"/>
      <c r="K141" s="25"/>
      <c r="L141" s="26" t="s">
        <v>194</v>
      </c>
      <c r="M141" s="29" t="s">
        <v>194</v>
      </c>
      <c r="N141" s="29"/>
      <c r="O141" s="29"/>
      <c r="P141" s="29"/>
      <c r="Q141" s="30"/>
      <c r="R141" s="53"/>
      <c r="S141" s="31"/>
      <c r="T141" s="54"/>
      <c r="U141" s="32"/>
      <c r="V141" s="32"/>
      <c r="W141" s="55" t="s">
        <v>195</v>
      </c>
      <c r="X141" s="48"/>
      <c r="Y141" s="27"/>
      <c r="Z141" s="49"/>
      <c r="AA141" s="50"/>
      <c r="AB141" s="51"/>
      <c r="AC141" s="51"/>
    </row>
    <row r="142" spans="1:29" ht="17.25" x14ac:dyDescent="0.2">
      <c r="A142" s="58" t="s">
        <v>542</v>
      </c>
      <c r="B142" s="20">
        <v>44718</v>
      </c>
      <c r="C142" s="21">
        <v>44718</v>
      </c>
      <c r="D142" s="46"/>
      <c r="E142" s="28" t="s">
        <v>218</v>
      </c>
      <c r="F142" s="23" t="s">
        <v>33</v>
      </c>
      <c r="G142" s="56"/>
      <c r="H142" s="52"/>
      <c r="I142" s="52"/>
      <c r="J142" s="25"/>
      <c r="K142" s="25"/>
      <c r="L142" s="26">
        <v>0.33333333333333331</v>
      </c>
      <c r="M142" s="29">
        <v>0.95833333333333337</v>
      </c>
      <c r="N142" s="29"/>
      <c r="O142" s="29"/>
      <c r="P142" s="29"/>
      <c r="Q142" s="30"/>
      <c r="R142" s="53"/>
      <c r="S142" s="31"/>
      <c r="T142" s="54"/>
      <c r="U142" s="32"/>
      <c r="V142" s="32"/>
      <c r="W142" s="55" t="s">
        <v>48</v>
      </c>
      <c r="X142" s="48"/>
      <c r="Y142" s="27"/>
      <c r="Z142" s="49"/>
      <c r="AA142" s="50"/>
      <c r="AB142" s="51"/>
      <c r="AC142" s="51"/>
    </row>
    <row r="143" spans="1:29" x14ac:dyDescent="0.2">
      <c r="A143" s="107" t="s">
        <v>542</v>
      </c>
      <c r="B143" s="83">
        <v>44718</v>
      </c>
      <c r="C143" s="84"/>
      <c r="D143" s="75" t="s">
        <v>222</v>
      </c>
      <c r="E143" s="76" t="s">
        <v>223</v>
      </c>
      <c r="F143" s="85"/>
      <c r="G143" s="86">
        <v>2</v>
      </c>
      <c r="H143" s="87">
        <v>16</v>
      </c>
      <c r="I143" s="87">
        <v>88</v>
      </c>
      <c r="J143" s="88"/>
      <c r="K143" s="88"/>
      <c r="L143" s="89"/>
      <c r="M143" s="90"/>
      <c r="N143" s="90"/>
      <c r="O143" s="90" t="s">
        <v>157</v>
      </c>
      <c r="P143" s="90" t="s">
        <v>151</v>
      </c>
      <c r="Q143" s="91" t="s">
        <v>44</v>
      </c>
      <c r="R143" s="102">
        <v>24</v>
      </c>
      <c r="S143" s="93">
        <f>R143*AE1</f>
        <v>34.799999999999997</v>
      </c>
      <c r="T143" s="94">
        <v>79</v>
      </c>
      <c r="U143" s="95">
        <f t="shared" ref="U143:U145" si="14">((T143-S143)/T143)</f>
        <v>0.55949367088607593</v>
      </c>
      <c r="V143" s="95">
        <f t="shared" ref="V143:V145" si="15">((T143-S143)/S143)</f>
        <v>1.2701149425287359</v>
      </c>
      <c r="W143" s="96" t="s">
        <v>1925</v>
      </c>
      <c r="X143" s="97"/>
      <c r="Y143" s="98" t="s">
        <v>219</v>
      </c>
      <c r="Z143" s="99" t="s">
        <v>67</v>
      </c>
      <c r="AA143" s="100" t="s">
        <v>220</v>
      </c>
      <c r="AB143" s="101" t="s">
        <v>45</v>
      </c>
      <c r="AC143" s="101" t="s">
        <v>221</v>
      </c>
    </row>
    <row r="144" spans="1:29" x14ac:dyDescent="0.2">
      <c r="A144" s="58" t="s">
        <v>542</v>
      </c>
      <c r="B144" s="20">
        <v>44718</v>
      </c>
      <c r="C144" s="21"/>
      <c r="D144" s="71" t="s">
        <v>1942</v>
      </c>
      <c r="E144" s="72" t="s">
        <v>226</v>
      </c>
      <c r="F144" s="23"/>
      <c r="G144" s="56">
        <v>3</v>
      </c>
      <c r="H144" s="52">
        <v>16</v>
      </c>
      <c r="I144" s="52">
        <v>44</v>
      </c>
      <c r="J144" s="25"/>
      <c r="K144" s="25"/>
      <c r="L144" s="26"/>
      <c r="M144" s="29"/>
      <c r="N144" s="29"/>
      <c r="O144" s="29" t="s">
        <v>136</v>
      </c>
      <c r="P144" s="29" t="s">
        <v>151</v>
      </c>
      <c r="Q144" s="30" t="s">
        <v>227</v>
      </c>
      <c r="R144" s="110">
        <v>54</v>
      </c>
      <c r="S144" s="31">
        <f>R144*AE1</f>
        <v>78.3</v>
      </c>
      <c r="T144" s="54">
        <v>119</v>
      </c>
      <c r="U144" s="32">
        <f t="shared" si="14"/>
        <v>0.34201680672268908</v>
      </c>
      <c r="V144" s="32">
        <f t="shared" si="15"/>
        <v>0.51979565772669223</v>
      </c>
      <c r="W144" s="55" t="s">
        <v>159</v>
      </c>
      <c r="X144" s="48"/>
      <c r="Y144" s="27" t="s">
        <v>219</v>
      </c>
      <c r="Z144" s="49" t="s">
        <v>67</v>
      </c>
      <c r="AA144" s="50" t="s">
        <v>220</v>
      </c>
      <c r="AB144" s="51" t="s">
        <v>45</v>
      </c>
      <c r="AC144" s="51" t="s">
        <v>230</v>
      </c>
    </row>
    <row r="145" spans="1:29" x14ac:dyDescent="0.2">
      <c r="A145" s="58" t="s">
        <v>542</v>
      </c>
      <c r="B145" s="20">
        <v>44718</v>
      </c>
      <c r="C145" s="21"/>
      <c r="D145" s="71" t="s">
        <v>231</v>
      </c>
      <c r="E145" s="72" t="s">
        <v>232</v>
      </c>
      <c r="F145" s="23"/>
      <c r="G145" s="56">
        <v>3.5</v>
      </c>
      <c r="H145" s="52">
        <v>1</v>
      </c>
      <c r="I145" s="52">
        <v>10</v>
      </c>
      <c r="J145" s="25"/>
      <c r="K145" s="25"/>
      <c r="L145" s="26"/>
      <c r="M145" s="29"/>
      <c r="N145" s="29"/>
      <c r="O145" s="29" t="s">
        <v>136</v>
      </c>
      <c r="P145" s="29" t="s">
        <v>158</v>
      </c>
      <c r="Q145" s="30" t="s">
        <v>233</v>
      </c>
      <c r="R145" s="110">
        <f>1450/3</f>
        <v>483.33333333333331</v>
      </c>
      <c r="S145" s="31">
        <f>R145*AE1</f>
        <v>700.83333333333326</v>
      </c>
      <c r="T145" s="54">
        <v>999</v>
      </c>
      <c r="U145" s="32">
        <f t="shared" si="14"/>
        <v>0.29846513179846523</v>
      </c>
      <c r="V145" s="32">
        <f t="shared" si="15"/>
        <v>0.42544589774078495</v>
      </c>
      <c r="W145" s="55" t="s">
        <v>159</v>
      </c>
      <c r="X145" s="48"/>
      <c r="Y145" s="27" t="s">
        <v>219</v>
      </c>
      <c r="Z145" s="49" t="s">
        <v>67</v>
      </c>
      <c r="AA145" s="50" t="s">
        <v>220</v>
      </c>
      <c r="AB145" s="51" t="s">
        <v>45</v>
      </c>
      <c r="AC145" s="51" t="s">
        <v>235</v>
      </c>
    </row>
    <row r="146" spans="1:29" ht="17.25" x14ac:dyDescent="0.2">
      <c r="A146" s="58" t="s">
        <v>542</v>
      </c>
      <c r="B146" s="20">
        <v>44719</v>
      </c>
      <c r="C146" s="21">
        <v>44719</v>
      </c>
      <c r="D146" s="46"/>
      <c r="E146" s="104" t="s">
        <v>53</v>
      </c>
      <c r="F146" s="23" t="s">
        <v>33</v>
      </c>
      <c r="G146" s="56"/>
      <c r="H146" s="52"/>
      <c r="I146" s="52"/>
      <c r="J146" s="25"/>
      <c r="K146" s="25"/>
      <c r="L146" s="26">
        <v>0.29166666666666669</v>
      </c>
      <c r="M146" s="29">
        <v>2.0833333333333332E-2</v>
      </c>
      <c r="N146" s="29"/>
      <c r="O146" s="29"/>
      <c r="P146" s="29"/>
      <c r="Q146" s="30"/>
      <c r="R146" s="53"/>
      <c r="S146" s="31"/>
      <c r="T146" s="54"/>
      <c r="U146" s="32"/>
      <c r="V146" s="32"/>
      <c r="W146" s="55" t="s">
        <v>48</v>
      </c>
      <c r="X146" s="48"/>
      <c r="Y146" s="27"/>
      <c r="Z146" s="49"/>
      <c r="AA146" s="50"/>
      <c r="AB146" s="51"/>
      <c r="AC146" s="51"/>
    </row>
    <row r="147" spans="1:29" x14ac:dyDescent="0.2">
      <c r="A147" s="58" t="s">
        <v>542</v>
      </c>
      <c r="B147" s="20">
        <v>44719</v>
      </c>
      <c r="C147" s="21"/>
      <c r="D147" s="71">
        <v>308</v>
      </c>
      <c r="E147" s="72" t="s">
        <v>186</v>
      </c>
      <c r="F147" s="23"/>
      <c r="G147" s="56">
        <v>4</v>
      </c>
      <c r="H147" s="52">
        <v>2</v>
      </c>
      <c r="I147" s="52">
        <v>6</v>
      </c>
      <c r="J147" s="25"/>
      <c r="K147" s="25"/>
      <c r="L147" s="26"/>
      <c r="M147" s="29"/>
      <c r="N147" s="29"/>
      <c r="O147" s="29" t="s">
        <v>157</v>
      </c>
      <c r="P147" s="29" t="s">
        <v>151</v>
      </c>
      <c r="Q147" s="30" t="s">
        <v>187</v>
      </c>
      <c r="R147" s="53">
        <v>720</v>
      </c>
      <c r="S147" s="31">
        <f>R147*AD1</f>
        <v>900</v>
      </c>
      <c r="T147" s="54">
        <v>1299</v>
      </c>
      <c r="U147" s="32">
        <f t="shared" ref="U147:U148" si="16">((T147-S147)/T147)</f>
        <v>0.30715935334872979</v>
      </c>
      <c r="V147" s="32">
        <f t="shared" ref="V147:V148" si="17">((T147-S147)/S147)</f>
        <v>0.44333333333333336</v>
      </c>
      <c r="W147" s="55" t="s">
        <v>188</v>
      </c>
      <c r="X147" s="48"/>
      <c r="Y147" s="27"/>
      <c r="Z147" s="49"/>
      <c r="AA147" s="50"/>
      <c r="AB147" s="51"/>
      <c r="AC147" s="51"/>
    </row>
    <row r="148" spans="1:29" x14ac:dyDescent="0.2">
      <c r="A148" s="58" t="s">
        <v>542</v>
      </c>
      <c r="B148" s="20">
        <v>44719</v>
      </c>
      <c r="C148" s="21"/>
      <c r="D148" s="71">
        <v>308</v>
      </c>
      <c r="E148" s="72" t="s">
        <v>191</v>
      </c>
      <c r="F148" s="23"/>
      <c r="G148" s="56">
        <v>8</v>
      </c>
      <c r="H148" s="52">
        <v>2</v>
      </c>
      <c r="I148" s="52">
        <v>6</v>
      </c>
      <c r="J148" s="25"/>
      <c r="K148" s="25"/>
      <c r="L148" s="26"/>
      <c r="M148" s="29"/>
      <c r="N148" s="29"/>
      <c r="O148" s="29" t="s">
        <v>157</v>
      </c>
      <c r="P148" s="29" t="s">
        <v>151</v>
      </c>
      <c r="Q148" s="30" t="s">
        <v>187</v>
      </c>
      <c r="R148" s="53">
        <v>1190</v>
      </c>
      <c r="S148" s="31">
        <f>R148*AD1</f>
        <v>1487.5</v>
      </c>
      <c r="T148" s="54">
        <v>1999</v>
      </c>
      <c r="U148" s="32">
        <f t="shared" si="16"/>
        <v>0.25587793896948474</v>
      </c>
      <c r="V148" s="32">
        <f t="shared" si="17"/>
        <v>0.34386554621848742</v>
      </c>
      <c r="W148" s="55" t="s">
        <v>188</v>
      </c>
      <c r="X148" s="48"/>
      <c r="Y148" s="27"/>
      <c r="Z148" s="49"/>
      <c r="AA148" s="50"/>
      <c r="AB148" s="51"/>
      <c r="AC148" s="51"/>
    </row>
    <row r="149" spans="1:29" ht="17.25" x14ac:dyDescent="0.2">
      <c r="A149" s="58" t="s">
        <v>542</v>
      </c>
      <c r="B149" s="20">
        <v>44720</v>
      </c>
      <c r="C149" s="21">
        <v>44720</v>
      </c>
      <c r="D149" s="46"/>
      <c r="E149" s="28" t="s">
        <v>32</v>
      </c>
      <c r="F149" s="23" t="s">
        <v>33</v>
      </c>
      <c r="G149" s="56"/>
      <c r="H149" s="52"/>
      <c r="I149" s="52"/>
      <c r="J149" s="25"/>
      <c r="K149" s="25"/>
      <c r="L149" s="26">
        <v>0.33333333333333331</v>
      </c>
      <c r="M149" s="29">
        <v>0.75</v>
      </c>
      <c r="N149" s="29"/>
      <c r="O149" s="29"/>
      <c r="P149" s="29"/>
      <c r="Q149" s="30"/>
      <c r="R149" s="53"/>
      <c r="S149" s="31"/>
      <c r="T149" s="54"/>
      <c r="U149" s="32"/>
      <c r="V149" s="32"/>
      <c r="W149" s="55" t="s">
        <v>48</v>
      </c>
      <c r="X149" s="48"/>
      <c r="Y149" s="27"/>
      <c r="Z149" s="49"/>
      <c r="AA149" s="50"/>
      <c r="AB149" s="51"/>
      <c r="AC149" s="51"/>
    </row>
    <row r="150" spans="1:29" x14ac:dyDescent="0.2">
      <c r="A150" s="58" t="s">
        <v>542</v>
      </c>
      <c r="B150" s="20">
        <v>44720</v>
      </c>
      <c r="C150" s="21"/>
      <c r="D150" s="71" t="s">
        <v>2000</v>
      </c>
      <c r="E150" s="72" t="s">
        <v>149</v>
      </c>
      <c r="F150" s="23"/>
      <c r="G150" s="56">
        <v>96</v>
      </c>
      <c r="H150" s="52">
        <v>10</v>
      </c>
      <c r="I150" s="52">
        <v>50</v>
      </c>
      <c r="J150" s="25"/>
      <c r="K150" s="25"/>
      <c r="L150" s="26"/>
      <c r="M150" s="29"/>
      <c r="N150" s="29"/>
      <c r="O150" s="29" t="s">
        <v>150</v>
      </c>
      <c r="P150" s="29" t="s">
        <v>151</v>
      </c>
      <c r="Q150" s="30" t="s">
        <v>68</v>
      </c>
      <c r="R150" s="53">
        <v>1196.8</v>
      </c>
      <c r="S150" s="31">
        <f>R150*AD1</f>
        <v>1496</v>
      </c>
      <c r="T150" s="54">
        <v>2199</v>
      </c>
      <c r="U150" s="32">
        <f t="shared" ref="U150" si="18">((T150-S150)/T150)</f>
        <v>0.31969076853115053</v>
      </c>
      <c r="V150" s="32">
        <f t="shared" ref="V150" si="19">((T150-S150)/S150)</f>
        <v>0.46991978609625668</v>
      </c>
      <c r="W150" s="55" t="s">
        <v>252</v>
      </c>
      <c r="X150" s="48"/>
      <c r="Y150" s="27" t="s">
        <v>143</v>
      </c>
      <c r="Z150" s="49" t="s">
        <v>1926</v>
      </c>
      <c r="AA150" s="50" t="s">
        <v>1927</v>
      </c>
      <c r="AB150" s="51" t="s">
        <v>146</v>
      </c>
      <c r="AC150" s="51" t="s">
        <v>1480</v>
      </c>
    </row>
    <row r="151" spans="1:29" ht="18.75" x14ac:dyDescent="0.2">
      <c r="A151" s="16" t="s">
        <v>581</v>
      </c>
      <c r="B151" s="17">
        <v>44720</v>
      </c>
      <c r="C151" s="18">
        <v>44720</v>
      </c>
      <c r="D151" s="33"/>
      <c r="E151" s="34" t="s">
        <v>582</v>
      </c>
      <c r="F151" s="35"/>
      <c r="G151" s="36"/>
      <c r="H151" s="36"/>
      <c r="I151" s="36"/>
      <c r="J151" s="37"/>
      <c r="K151" s="37"/>
      <c r="L151" s="38"/>
      <c r="M151" s="39"/>
      <c r="N151" s="39"/>
      <c r="O151" s="39"/>
      <c r="P151" s="39"/>
      <c r="Q151" s="40"/>
      <c r="R151" s="41"/>
      <c r="S151" s="42"/>
      <c r="T151" s="42"/>
      <c r="U151" s="43"/>
      <c r="V151" s="43"/>
      <c r="W151" s="16"/>
      <c r="X151" s="44"/>
      <c r="Y151" s="44"/>
      <c r="Z151" s="44"/>
      <c r="AA151" s="44"/>
      <c r="AB151" s="45"/>
      <c r="AC151" s="45"/>
    </row>
    <row r="152" spans="1:29" ht="17.25" x14ac:dyDescent="0.2">
      <c r="A152" s="58" t="s">
        <v>581</v>
      </c>
      <c r="B152" s="20">
        <v>44720</v>
      </c>
      <c r="C152" s="21">
        <v>44720</v>
      </c>
      <c r="D152" s="46"/>
      <c r="E152" s="28" t="s">
        <v>32</v>
      </c>
      <c r="F152" s="23" t="s">
        <v>33</v>
      </c>
      <c r="G152" s="56"/>
      <c r="H152" s="52"/>
      <c r="I152" s="52"/>
      <c r="J152" s="25"/>
      <c r="K152" s="25"/>
      <c r="L152" s="26">
        <v>0.33333333333333331</v>
      </c>
      <c r="M152" s="29">
        <v>0.75</v>
      </c>
      <c r="N152" s="29"/>
      <c r="O152" s="29"/>
      <c r="P152" s="29"/>
      <c r="Q152" s="30"/>
      <c r="R152" s="53"/>
      <c r="S152" s="31"/>
      <c r="T152" s="54"/>
      <c r="U152" s="32"/>
      <c r="V152" s="32"/>
      <c r="W152" s="55" t="s">
        <v>48</v>
      </c>
      <c r="X152" s="48"/>
      <c r="Y152" s="27"/>
      <c r="Z152" s="49"/>
      <c r="AA152" s="50"/>
      <c r="AB152" s="51"/>
      <c r="AC152" s="51"/>
    </row>
    <row r="153" spans="1:29" x14ac:dyDescent="0.2">
      <c r="A153" s="58" t="s">
        <v>581</v>
      </c>
      <c r="B153" s="20">
        <v>44717</v>
      </c>
      <c r="C153" s="21"/>
      <c r="D153" s="71" t="s">
        <v>2001</v>
      </c>
      <c r="E153" s="72" t="s">
        <v>149</v>
      </c>
      <c r="F153" s="23"/>
      <c r="G153" s="56">
        <v>96</v>
      </c>
      <c r="H153" s="52">
        <v>10</v>
      </c>
      <c r="I153" s="52">
        <v>50</v>
      </c>
      <c r="J153" s="25"/>
      <c r="K153" s="25"/>
      <c r="L153" s="26"/>
      <c r="M153" s="29"/>
      <c r="N153" s="29"/>
      <c r="O153" s="29" t="s">
        <v>150</v>
      </c>
      <c r="P153" s="29" t="s">
        <v>151</v>
      </c>
      <c r="Q153" s="30" t="s">
        <v>68</v>
      </c>
      <c r="R153" s="53">
        <v>1196.8</v>
      </c>
      <c r="S153" s="31">
        <f>R153*AD1</f>
        <v>1496</v>
      </c>
      <c r="T153" s="54">
        <v>2199</v>
      </c>
      <c r="U153" s="32">
        <f t="shared" ref="U153" si="20">((T153-S153)/T153)</f>
        <v>0.31969076853115053</v>
      </c>
      <c r="V153" s="32">
        <f t="shared" ref="V153" si="21">((T153-S153)/S153)</f>
        <v>0.46991978609625668</v>
      </c>
      <c r="W153" s="55" t="s">
        <v>34</v>
      </c>
      <c r="X153" s="48"/>
      <c r="Y153" s="27" t="s">
        <v>143</v>
      </c>
      <c r="Z153" s="49" t="s">
        <v>1926</v>
      </c>
      <c r="AA153" s="50" t="s">
        <v>1927</v>
      </c>
      <c r="AB153" s="51" t="s">
        <v>146</v>
      </c>
      <c r="AC153" s="51" t="s">
        <v>1480</v>
      </c>
    </row>
    <row r="154" spans="1:29" ht="17.25" x14ac:dyDescent="0.2">
      <c r="A154" s="58" t="s">
        <v>581</v>
      </c>
      <c r="B154" s="20">
        <v>44721</v>
      </c>
      <c r="C154" s="21">
        <v>44721</v>
      </c>
      <c r="D154" s="46"/>
      <c r="E154" s="28" t="s">
        <v>584</v>
      </c>
      <c r="F154" s="23" t="s">
        <v>33</v>
      </c>
      <c r="G154" s="56"/>
      <c r="H154" s="52"/>
      <c r="I154" s="52"/>
      <c r="J154" s="25"/>
      <c r="K154" s="25"/>
      <c r="L154" s="26">
        <v>0.375</v>
      </c>
      <c r="M154" s="29">
        <v>0.66666666666666663</v>
      </c>
      <c r="N154" s="29"/>
      <c r="O154" s="29"/>
      <c r="P154" s="29"/>
      <c r="Q154" s="30"/>
      <c r="R154" s="53"/>
      <c r="S154" s="31"/>
      <c r="T154" s="54"/>
      <c r="U154" s="32"/>
      <c r="V154" s="32"/>
      <c r="W154" s="55" t="s">
        <v>48</v>
      </c>
      <c r="X154" s="48"/>
      <c r="Y154" s="27"/>
      <c r="Z154" s="49"/>
      <c r="AA154" s="50"/>
      <c r="AB154" s="51"/>
      <c r="AC154" s="51"/>
    </row>
    <row r="155" spans="1:29" x14ac:dyDescent="0.2">
      <c r="A155" s="58" t="s">
        <v>581</v>
      </c>
      <c r="B155" s="20">
        <v>44721</v>
      </c>
      <c r="C155" s="21"/>
      <c r="D155" s="71" t="s">
        <v>585</v>
      </c>
      <c r="E155" s="72" t="s">
        <v>586</v>
      </c>
      <c r="F155" s="23"/>
      <c r="G155" s="56">
        <v>4</v>
      </c>
      <c r="H155" s="52">
        <v>10</v>
      </c>
      <c r="I155" s="52">
        <v>80</v>
      </c>
      <c r="J155" s="25"/>
      <c r="K155" s="25"/>
      <c r="L155" s="26"/>
      <c r="M155" s="29"/>
      <c r="N155" s="29"/>
      <c r="O155" s="29" t="s">
        <v>587</v>
      </c>
      <c r="P155" s="29" t="s">
        <v>158</v>
      </c>
      <c r="Q155" s="30" t="s">
        <v>38</v>
      </c>
      <c r="R155" s="53">
        <v>43.15</v>
      </c>
      <c r="S155" s="109">
        <f>R155*AD1</f>
        <v>53.9375</v>
      </c>
      <c r="T155" s="54">
        <v>79</v>
      </c>
      <c r="U155" s="32">
        <f t="shared" ref="U155:U159" si="22">((T155-S155)/T155)</f>
        <v>0.317246835443038</v>
      </c>
      <c r="V155" s="32">
        <f t="shared" ref="V155:V159" si="23">((T155-S155)/S155)</f>
        <v>0.46465816917728853</v>
      </c>
      <c r="W155" s="55" t="s">
        <v>1925</v>
      </c>
      <c r="X155" s="48"/>
      <c r="Y155" s="27" t="s">
        <v>143</v>
      </c>
      <c r="Z155" s="49" t="s">
        <v>1926</v>
      </c>
      <c r="AA155" s="50" t="s">
        <v>1927</v>
      </c>
      <c r="AB155" s="51" t="s">
        <v>146</v>
      </c>
      <c r="AC155" s="51" t="s">
        <v>1480</v>
      </c>
    </row>
    <row r="156" spans="1:29" x14ac:dyDescent="0.2">
      <c r="A156" s="58" t="s">
        <v>581</v>
      </c>
      <c r="B156" s="20">
        <v>44721</v>
      </c>
      <c r="C156" s="21"/>
      <c r="D156" s="71" t="s">
        <v>589</v>
      </c>
      <c r="E156" s="72" t="s">
        <v>590</v>
      </c>
      <c r="F156" s="23"/>
      <c r="G156" s="56">
        <v>4</v>
      </c>
      <c r="H156" s="52">
        <v>10</v>
      </c>
      <c r="I156" s="52">
        <v>80</v>
      </c>
      <c r="J156" s="25"/>
      <c r="K156" s="25"/>
      <c r="L156" s="26"/>
      <c r="M156" s="29"/>
      <c r="N156" s="29"/>
      <c r="O156" s="29" t="s">
        <v>157</v>
      </c>
      <c r="P156" s="29" t="s">
        <v>158</v>
      </c>
      <c r="Q156" s="30" t="s">
        <v>56</v>
      </c>
      <c r="R156" s="53">
        <v>57.5</v>
      </c>
      <c r="S156" s="31">
        <f>R156*AD1</f>
        <v>71.875</v>
      </c>
      <c r="T156" s="54">
        <v>109</v>
      </c>
      <c r="U156" s="32">
        <f t="shared" si="22"/>
        <v>0.34059633027522934</v>
      </c>
      <c r="V156" s="32">
        <f t="shared" si="23"/>
        <v>0.51652173913043475</v>
      </c>
      <c r="W156" s="55" t="s">
        <v>159</v>
      </c>
      <c r="X156" s="48"/>
      <c r="Y156" s="27" t="s">
        <v>143</v>
      </c>
      <c r="Z156" s="49" t="s">
        <v>1926</v>
      </c>
      <c r="AA156" s="50" t="s">
        <v>1927</v>
      </c>
      <c r="AB156" s="51" t="s">
        <v>146</v>
      </c>
      <c r="AC156" s="51" t="s">
        <v>1480</v>
      </c>
    </row>
    <row r="157" spans="1:29" x14ac:dyDescent="0.2">
      <c r="A157" s="58" t="s">
        <v>581</v>
      </c>
      <c r="B157" s="20">
        <v>44721</v>
      </c>
      <c r="C157" s="21"/>
      <c r="D157" s="71" t="s">
        <v>592</v>
      </c>
      <c r="E157" s="72" t="s">
        <v>593</v>
      </c>
      <c r="F157" s="23"/>
      <c r="G157" s="56">
        <v>4</v>
      </c>
      <c r="H157" s="52">
        <v>2</v>
      </c>
      <c r="I157" s="52">
        <v>25</v>
      </c>
      <c r="J157" s="25"/>
      <c r="K157" s="25"/>
      <c r="L157" s="26"/>
      <c r="M157" s="29"/>
      <c r="N157" s="29"/>
      <c r="O157" s="29" t="s">
        <v>157</v>
      </c>
      <c r="P157" s="29" t="s">
        <v>158</v>
      </c>
      <c r="Q157" s="30" t="s">
        <v>68</v>
      </c>
      <c r="R157" s="53">
        <v>85.3</v>
      </c>
      <c r="S157" s="31">
        <f>R157*AD1</f>
        <v>106.625</v>
      </c>
      <c r="T157" s="54">
        <v>159</v>
      </c>
      <c r="U157" s="32">
        <f t="shared" si="22"/>
        <v>0.32940251572327045</v>
      </c>
      <c r="V157" s="32">
        <f t="shared" si="23"/>
        <v>0.49120750293083237</v>
      </c>
      <c r="W157" s="55" t="s">
        <v>159</v>
      </c>
      <c r="X157" s="48"/>
      <c r="Y157" s="27" t="s">
        <v>143</v>
      </c>
      <c r="Z157" s="49" t="s">
        <v>1926</v>
      </c>
      <c r="AA157" s="50" t="s">
        <v>1927</v>
      </c>
      <c r="AB157" s="51" t="s">
        <v>146</v>
      </c>
      <c r="AC157" s="51" t="s">
        <v>1480</v>
      </c>
    </row>
    <row r="158" spans="1:29" x14ac:dyDescent="0.2">
      <c r="A158" s="58" t="s">
        <v>581</v>
      </c>
      <c r="B158" s="20">
        <v>44721</v>
      </c>
      <c r="C158" s="21"/>
      <c r="D158" s="71" t="s">
        <v>2002</v>
      </c>
      <c r="E158" s="72" t="s">
        <v>186</v>
      </c>
      <c r="F158" s="23"/>
      <c r="G158" s="56">
        <v>4</v>
      </c>
      <c r="H158" s="52">
        <v>2</v>
      </c>
      <c r="I158" s="52">
        <v>6</v>
      </c>
      <c r="J158" s="25"/>
      <c r="K158" s="25"/>
      <c r="L158" s="26"/>
      <c r="M158" s="29"/>
      <c r="N158" s="29"/>
      <c r="O158" s="29" t="s">
        <v>157</v>
      </c>
      <c r="P158" s="29" t="s">
        <v>151</v>
      </c>
      <c r="Q158" s="30" t="s">
        <v>187</v>
      </c>
      <c r="R158" s="53">
        <v>316</v>
      </c>
      <c r="S158" s="31">
        <f>R158*AD1</f>
        <v>395</v>
      </c>
      <c r="T158" s="54">
        <v>599</v>
      </c>
      <c r="U158" s="32">
        <f t="shared" si="22"/>
        <v>0.34056761268781305</v>
      </c>
      <c r="V158" s="32">
        <f t="shared" si="23"/>
        <v>0.51645569620253162</v>
      </c>
      <c r="W158" s="55" t="s">
        <v>188</v>
      </c>
      <c r="X158" s="48"/>
      <c r="Y158" s="27" t="s">
        <v>143</v>
      </c>
      <c r="Z158" s="49" t="s">
        <v>1926</v>
      </c>
      <c r="AA158" s="50" t="s">
        <v>1927</v>
      </c>
      <c r="AB158" s="51" t="s">
        <v>146</v>
      </c>
      <c r="AC158" s="51" t="s">
        <v>1480</v>
      </c>
    </row>
    <row r="159" spans="1:29" x14ac:dyDescent="0.2">
      <c r="A159" s="58" t="s">
        <v>581</v>
      </c>
      <c r="B159" s="20">
        <v>44721</v>
      </c>
      <c r="C159" s="21"/>
      <c r="D159" s="71" t="s">
        <v>2003</v>
      </c>
      <c r="E159" s="72" t="s">
        <v>191</v>
      </c>
      <c r="F159" s="23"/>
      <c r="G159" s="56">
        <v>8</v>
      </c>
      <c r="H159" s="52">
        <v>2</v>
      </c>
      <c r="I159" s="52">
        <v>6</v>
      </c>
      <c r="J159" s="25"/>
      <c r="K159" s="25"/>
      <c r="L159" s="26"/>
      <c r="M159" s="29"/>
      <c r="N159" s="29"/>
      <c r="O159" s="29" t="s">
        <v>157</v>
      </c>
      <c r="P159" s="29" t="s">
        <v>151</v>
      </c>
      <c r="Q159" s="30" t="s">
        <v>187</v>
      </c>
      <c r="R159" s="53">
        <v>467</v>
      </c>
      <c r="S159" s="31">
        <f>R159*AD1</f>
        <v>583.75</v>
      </c>
      <c r="T159" s="54">
        <v>899</v>
      </c>
      <c r="U159" s="32">
        <f t="shared" si="22"/>
        <v>0.35066740823136816</v>
      </c>
      <c r="V159" s="32">
        <f t="shared" si="23"/>
        <v>0.5400428265524625</v>
      </c>
      <c r="W159" s="55" t="s">
        <v>188</v>
      </c>
      <c r="X159" s="48"/>
      <c r="Y159" s="27" t="s">
        <v>143</v>
      </c>
      <c r="Z159" s="49" t="s">
        <v>1926</v>
      </c>
      <c r="AA159" s="50" t="s">
        <v>1927</v>
      </c>
      <c r="AB159" s="51" t="s">
        <v>146</v>
      </c>
      <c r="AC159" s="51" t="s">
        <v>1480</v>
      </c>
    </row>
    <row r="160" spans="1:29" ht="17.25" x14ac:dyDescent="0.2">
      <c r="A160" s="58" t="s">
        <v>581</v>
      </c>
      <c r="B160" s="20">
        <v>44722</v>
      </c>
      <c r="C160" s="21">
        <v>44722</v>
      </c>
      <c r="D160" s="46"/>
      <c r="E160" s="28" t="s">
        <v>597</v>
      </c>
      <c r="F160" s="23" t="s">
        <v>33</v>
      </c>
      <c r="G160" s="56"/>
      <c r="H160" s="52"/>
      <c r="I160" s="52"/>
      <c r="J160" s="25"/>
      <c r="K160" s="25"/>
      <c r="L160" s="26">
        <v>0.375</v>
      </c>
      <c r="M160" s="29">
        <v>0.875</v>
      </c>
      <c r="N160" s="29"/>
      <c r="O160" s="29"/>
      <c r="P160" s="29"/>
      <c r="Q160" s="30"/>
      <c r="R160" s="53"/>
      <c r="S160" s="31"/>
      <c r="T160" s="54"/>
      <c r="U160" s="32"/>
      <c r="V160" s="32"/>
      <c r="W160" s="55" t="s">
        <v>48</v>
      </c>
      <c r="X160" s="48"/>
      <c r="Y160" s="27"/>
      <c r="Z160" s="49"/>
      <c r="AA160" s="50"/>
      <c r="AB160" s="51"/>
      <c r="AC160" s="51"/>
    </row>
    <row r="161" spans="1:28" x14ac:dyDescent="0.2">
      <c r="A161" s="58" t="s">
        <v>581</v>
      </c>
      <c r="B161" s="20">
        <v>44722</v>
      </c>
      <c r="C161" s="21"/>
      <c r="D161" s="71" t="s">
        <v>2004</v>
      </c>
      <c r="E161" s="72" t="s">
        <v>599</v>
      </c>
      <c r="F161" s="23"/>
      <c r="G161" s="56">
        <v>2.5</v>
      </c>
      <c r="H161" s="52">
        <v>10</v>
      </c>
      <c r="I161" s="52">
        <v>200</v>
      </c>
      <c r="J161" s="25"/>
      <c r="K161" s="25"/>
      <c r="L161" s="26"/>
      <c r="M161" s="29"/>
      <c r="N161" s="29"/>
      <c r="O161" s="29" t="s">
        <v>157</v>
      </c>
      <c r="P161" s="29" t="s">
        <v>158</v>
      </c>
      <c r="Q161" s="30" t="s">
        <v>66</v>
      </c>
      <c r="R161" s="53">
        <v>33</v>
      </c>
      <c r="S161" s="31">
        <f>R161*AD1</f>
        <v>41.25</v>
      </c>
      <c r="T161" s="54">
        <v>69</v>
      </c>
      <c r="U161" s="32">
        <f t="shared" ref="U161:U165" si="24">((T161-S161)/T161)</f>
        <v>0.40217391304347827</v>
      </c>
      <c r="V161" s="32">
        <f t="shared" ref="V161:V165" si="25">((T161-S161)/S161)</f>
        <v>0.67272727272727273</v>
      </c>
      <c r="W161" s="55" t="s">
        <v>1925</v>
      </c>
      <c r="X161" s="48"/>
      <c r="Y161" s="27" t="s">
        <v>197</v>
      </c>
      <c r="Z161" s="49" t="s">
        <v>40</v>
      </c>
      <c r="AA161" s="50" t="s">
        <v>198</v>
      </c>
      <c r="AB161" s="51" t="s">
        <v>199</v>
      </c>
    </row>
    <row r="162" spans="1:28" x14ac:dyDescent="0.2">
      <c r="A162" s="58" t="s">
        <v>581</v>
      </c>
      <c r="B162" s="20">
        <v>44722</v>
      </c>
      <c r="C162" s="21"/>
      <c r="D162" s="71" t="s">
        <v>2005</v>
      </c>
      <c r="E162" s="72" t="s">
        <v>602</v>
      </c>
      <c r="F162" s="23"/>
      <c r="G162" s="56">
        <v>6</v>
      </c>
      <c r="H162" s="52">
        <v>10</v>
      </c>
      <c r="I162" s="52">
        <v>50</v>
      </c>
      <c r="J162" s="25"/>
      <c r="K162" s="25"/>
      <c r="L162" s="26"/>
      <c r="M162" s="29"/>
      <c r="N162" s="29"/>
      <c r="O162" s="29" t="s">
        <v>136</v>
      </c>
      <c r="P162" s="29" t="s">
        <v>151</v>
      </c>
      <c r="Q162" s="30" t="s">
        <v>56</v>
      </c>
      <c r="R162" s="53">
        <v>111</v>
      </c>
      <c r="S162" s="31">
        <f>R162*AD1</f>
        <v>138.75</v>
      </c>
      <c r="T162" s="54">
        <v>189</v>
      </c>
      <c r="U162" s="32">
        <f t="shared" si="24"/>
        <v>0.26587301587301587</v>
      </c>
      <c r="V162" s="32">
        <f t="shared" si="25"/>
        <v>0.36216216216216218</v>
      </c>
      <c r="W162" s="55" t="s">
        <v>159</v>
      </c>
      <c r="X162" s="48"/>
      <c r="Y162" s="27" t="s">
        <v>197</v>
      </c>
      <c r="Z162" s="49" t="s">
        <v>40</v>
      </c>
      <c r="AA162" s="50" t="s">
        <v>198</v>
      </c>
      <c r="AB162" s="51" t="s">
        <v>199</v>
      </c>
    </row>
    <row r="163" spans="1:28" x14ac:dyDescent="0.2">
      <c r="A163" s="58" t="s">
        <v>581</v>
      </c>
      <c r="B163" s="20">
        <v>44722</v>
      </c>
      <c r="C163" s="21"/>
      <c r="D163" s="71" t="s">
        <v>2006</v>
      </c>
      <c r="E163" s="72" t="s">
        <v>605</v>
      </c>
      <c r="F163" s="23"/>
      <c r="G163" s="56">
        <v>5</v>
      </c>
      <c r="H163" s="52">
        <v>10</v>
      </c>
      <c r="I163" s="52">
        <v>40</v>
      </c>
      <c r="J163" s="25"/>
      <c r="K163" s="25"/>
      <c r="L163" s="26"/>
      <c r="M163" s="29"/>
      <c r="N163" s="29"/>
      <c r="O163" s="29" t="s">
        <v>136</v>
      </c>
      <c r="P163" s="29" t="s">
        <v>151</v>
      </c>
      <c r="Q163" s="30" t="s">
        <v>56</v>
      </c>
      <c r="R163" s="53">
        <v>85</v>
      </c>
      <c r="S163" s="31">
        <f>R163*AD1</f>
        <v>106.25</v>
      </c>
      <c r="T163" s="54">
        <v>159</v>
      </c>
      <c r="U163" s="32">
        <f t="shared" si="24"/>
        <v>0.33176100628930816</v>
      </c>
      <c r="V163" s="32">
        <f t="shared" si="25"/>
        <v>0.49647058823529411</v>
      </c>
      <c r="W163" s="55" t="s">
        <v>159</v>
      </c>
      <c r="X163" s="48"/>
      <c r="Y163" s="27" t="s">
        <v>197</v>
      </c>
      <c r="Z163" s="49" t="s">
        <v>40</v>
      </c>
      <c r="AA163" s="50" t="s">
        <v>198</v>
      </c>
      <c r="AB163" s="51" t="s">
        <v>199</v>
      </c>
    </row>
    <row r="164" spans="1:28" x14ac:dyDescent="0.2">
      <c r="A164" s="58" t="s">
        <v>581</v>
      </c>
      <c r="B164" s="20">
        <v>44722</v>
      </c>
      <c r="C164" s="21"/>
      <c r="D164" s="71" t="s">
        <v>2007</v>
      </c>
      <c r="E164" s="72" t="s">
        <v>186</v>
      </c>
      <c r="F164" s="23"/>
      <c r="G164" s="56">
        <v>4</v>
      </c>
      <c r="H164" s="52">
        <v>2</v>
      </c>
      <c r="I164" s="52">
        <v>6</v>
      </c>
      <c r="J164" s="25"/>
      <c r="K164" s="25"/>
      <c r="L164" s="26"/>
      <c r="M164" s="29"/>
      <c r="N164" s="29"/>
      <c r="O164" s="29" t="s">
        <v>157</v>
      </c>
      <c r="P164" s="29" t="s">
        <v>151</v>
      </c>
      <c r="Q164" s="30" t="s">
        <v>187</v>
      </c>
      <c r="R164" s="53">
        <v>656</v>
      </c>
      <c r="S164" s="31">
        <f>R164*AD1</f>
        <v>820</v>
      </c>
      <c r="T164" s="54">
        <v>1199</v>
      </c>
      <c r="U164" s="32">
        <f t="shared" si="24"/>
        <v>0.31609674728940784</v>
      </c>
      <c r="V164" s="32">
        <f t="shared" si="25"/>
        <v>0.46219512195121953</v>
      </c>
      <c r="W164" s="55" t="s">
        <v>188</v>
      </c>
      <c r="X164" s="48"/>
      <c r="Y164" s="27" t="s">
        <v>197</v>
      </c>
      <c r="Z164" s="49" t="s">
        <v>40</v>
      </c>
      <c r="AA164" s="50" t="s">
        <v>198</v>
      </c>
      <c r="AB164" s="51" t="s">
        <v>199</v>
      </c>
    </row>
    <row r="165" spans="1:28" x14ac:dyDescent="0.2">
      <c r="A165" s="58" t="s">
        <v>581</v>
      </c>
      <c r="B165" s="20">
        <v>44722</v>
      </c>
      <c r="C165" s="21"/>
      <c r="D165" s="71" t="s">
        <v>2008</v>
      </c>
      <c r="E165" s="72" t="s">
        <v>191</v>
      </c>
      <c r="F165" s="23"/>
      <c r="G165" s="56">
        <v>8</v>
      </c>
      <c r="H165" s="52">
        <v>2</v>
      </c>
      <c r="I165" s="52">
        <v>6</v>
      </c>
      <c r="J165" s="25"/>
      <c r="K165" s="25"/>
      <c r="L165" s="26"/>
      <c r="M165" s="29"/>
      <c r="N165" s="29"/>
      <c r="O165" s="29" t="s">
        <v>157</v>
      </c>
      <c r="P165" s="29" t="s">
        <v>151</v>
      </c>
      <c r="Q165" s="30" t="s">
        <v>187</v>
      </c>
      <c r="R165" s="53">
        <v>849</v>
      </c>
      <c r="S165" s="31">
        <f>R165*AD1</f>
        <v>1061.25</v>
      </c>
      <c r="T165" s="54">
        <v>1499</v>
      </c>
      <c r="U165" s="32">
        <f t="shared" si="24"/>
        <v>0.29202801867911943</v>
      </c>
      <c r="V165" s="32">
        <f t="shared" si="25"/>
        <v>0.41248527679623087</v>
      </c>
      <c r="W165" s="55" t="s">
        <v>188</v>
      </c>
      <c r="X165" s="48"/>
      <c r="Y165" s="27" t="s">
        <v>197</v>
      </c>
      <c r="Z165" s="49" t="s">
        <v>40</v>
      </c>
      <c r="AA165" s="50" t="s">
        <v>198</v>
      </c>
      <c r="AB165" s="51" t="s">
        <v>199</v>
      </c>
    </row>
    <row r="166" spans="1:28" ht="17.25" x14ac:dyDescent="0.2">
      <c r="A166" s="58" t="s">
        <v>581</v>
      </c>
      <c r="B166" s="20">
        <v>44723</v>
      </c>
      <c r="C166" s="21">
        <v>44723</v>
      </c>
      <c r="D166" s="46"/>
      <c r="E166" s="28" t="s">
        <v>625</v>
      </c>
      <c r="F166" s="23" t="s">
        <v>80</v>
      </c>
      <c r="G166" s="56"/>
      <c r="H166" s="52"/>
      <c r="I166" s="52"/>
      <c r="J166" s="25"/>
      <c r="K166" s="25"/>
      <c r="L166" s="26" t="s">
        <v>194</v>
      </c>
      <c r="M166" s="29" t="s">
        <v>194</v>
      </c>
      <c r="N166" s="29"/>
      <c r="O166" s="29"/>
      <c r="P166" s="29"/>
      <c r="Q166" s="30"/>
      <c r="R166" s="53"/>
      <c r="S166" s="31"/>
      <c r="T166" s="54"/>
      <c r="U166" s="32"/>
      <c r="V166" s="32"/>
      <c r="W166" s="55" t="s">
        <v>195</v>
      </c>
      <c r="X166" s="48"/>
      <c r="Y166" s="27"/>
      <c r="Z166" s="49"/>
      <c r="AA166" s="50"/>
      <c r="AB166" s="51"/>
    </row>
    <row r="167" spans="1:28" ht="17.25" x14ac:dyDescent="0.2">
      <c r="A167" s="58" t="s">
        <v>581</v>
      </c>
      <c r="B167" s="20">
        <v>44724</v>
      </c>
      <c r="C167" s="21">
        <v>44724</v>
      </c>
      <c r="D167" s="46"/>
      <c r="E167" s="28" t="s">
        <v>1435</v>
      </c>
      <c r="F167" s="23" t="s">
        <v>39</v>
      </c>
      <c r="G167" s="56"/>
      <c r="H167" s="52"/>
      <c r="I167" s="52"/>
      <c r="J167" s="25"/>
      <c r="K167" s="25"/>
      <c r="L167" s="26">
        <v>0.28125</v>
      </c>
      <c r="M167" s="29">
        <v>0.70833333333333337</v>
      </c>
      <c r="N167" s="29"/>
      <c r="O167" s="29"/>
      <c r="P167" s="29"/>
      <c r="Q167" s="30"/>
      <c r="R167" s="53"/>
      <c r="S167" s="31"/>
      <c r="T167" s="54"/>
      <c r="U167" s="32"/>
      <c r="V167" s="32"/>
      <c r="W167" s="55" t="s">
        <v>48</v>
      </c>
      <c r="X167" s="48"/>
      <c r="Y167" s="27"/>
      <c r="Z167" s="49"/>
      <c r="AA167" s="50"/>
      <c r="AB167" s="51"/>
    </row>
    <row r="168" spans="1:28" x14ac:dyDescent="0.2">
      <c r="A168" s="58" t="s">
        <v>581</v>
      </c>
      <c r="B168" s="20">
        <v>44724</v>
      </c>
      <c r="C168" s="21"/>
      <c r="D168" s="71">
        <v>308</v>
      </c>
      <c r="E168" s="72" t="s">
        <v>186</v>
      </c>
      <c r="F168" s="23"/>
      <c r="G168" s="56">
        <v>4</v>
      </c>
      <c r="H168" s="52">
        <v>2</v>
      </c>
      <c r="I168" s="52">
        <v>6</v>
      </c>
      <c r="J168" s="25"/>
      <c r="K168" s="25"/>
      <c r="L168" s="26"/>
      <c r="M168" s="29"/>
      <c r="N168" s="29"/>
      <c r="O168" s="29" t="s">
        <v>157</v>
      </c>
      <c r="P168" s="29" t="s">
        <v>151</v>
      </c>
      <c r="Q168" s="30" t="s">
        <v>187</v>
      </c>
      <c r="R168" s="53">
        <v>930</v>
      </c>
      <c r="S168" s="31">
        <f>R168*AD1</f>
        <v>1162.5</v>
      </c>
      <c r="T168" s="54">
        <v>1699</v>
      </c>
      <c r="U168" s="32">
        <f t="shared" ref="U168:U169" si="26">((T168-S168)/T168)</f>
        <v>0.31577398469688051</v>
      </c>
      <c r="V168" s="32">
        <f t="shared" ref="V168:V169" si="27">((T168-S168)/S168)</f>
        <v>0.461505376344086</v>
      </c>
      <c r="W168" s="55" t="s">
        <v>188</v>
      </c>
      <c r="X168" s="48"/>
      <c r="Y168" s="27"/>
      <c r="Z168" s="49"/>
      <c r="AA168" s="50"/>
      <c r="AB168" s="51"/>
    </row>
    <row r="169" spans="1:28" x14ac:dyDescent="0.2">
      <c r="A169" s="58" t="s">
        <v>581</v>
      </c>
      <c r="B169" s="20">
        <v>44724</v>
      </c>
      <c r="C169" s="21"/>
      <c r="D169" s="71">
        <v>309</v>
      </c>
      <c r="E169" s="72" t="s">
        <v>191</v>
      </c>
      <c r="F169" s="23"/>
      <c r="G169" s="56">
        <v>8</v>
      </c>
      <c r="H169" s="52">
        <v>2</v>
      </c>
      <c r="I169" s="52">
        <v>6</v>
      </c>
      <c r="J169" s="25"/>
      <c r="K169" s="25"/>
      <c r="L169" s="26"/>
      <c r="M169" s="29"/>
      <c r="N169" s="29"/>
      <c r="O169" s="29" t="s">
        <v>157</v>
      </c>
      <c r="P169" s="29" t="s">
        <v>151</v>
      </c>
      <c r="Q169" s="30" t="s">
        <v>187</v>
      </c>
      <c r="R169" s="53">
        <v>1000</v>
      </c>
      <c r="S169" s="31">
        <f>R169*AD1</f>
        <v>1250</v>
      </c>
      <c r="T169" s="54">
        <v>1899</v>
      </c>
      <c r="U169" s="32">
        <f t="shared" si="26"/>
        <v>0.34175882043180622</v>
      </c>
      <c r="V169" s="32">
        <f t="shared" si="27"/>
        <v>0.51919999999999999</v>
      </c>
      <c r="W169" s="55" t="s">
        <v>188</v>
      </c>
      <c r="X169" s="48"/>
      <c r="Y169" s="27"/>
      <c r="Z169" s="49"/>
      <c r="AA169" s="50"/>
      <c r="AB169" s="51"/>
    </row>
    <row r="170" spans="1:28" ht="17.25" x14ac:dyDescent="0.2">
      <c r="A170" s="58" t="s">
        <v>581</v>
      </c>
      <c r="B170" s="20">
        <v>44725</v>
      </c>
      <c r="C170" s="21">
        <v>44725</v>
      </c>
      <c r="D170" s="46"/>
      <c r="E170" s="28" t="s">
        <v>1910</v>
      </c>
      <c r="F170" s="23" t="s">
        <v>80</v>
      </c>
      <c r="G170" s="56"/>
      <c r="H170" s="52"/>
      <c r="I170" s="52"/>
      <c r="J170" s="25"/>
      <c r="K170" s="25"/>
      <c r="L170" s="26" t="s">
        <v>194</v>
      </c>
      <c r="M170" s="29" t="s">
        <v>194</v>
      </c>
      <c r="N170" s="29"/>
      <c r="O170" s="29"/>
      <c r="P170" s="29"/>
      <c r="Q170" s="30"/>
      <c r="R170" s="53"/>
      <c r="S170" s="31"/>
      <c r="T170" s="54"/>
      <c r="U170" s="32"/>
      <c r="V170" s="32"/>
      <c r="W170" s="55" t="s">
        <v>195</v>
      </c>
      <c r="X170" s="48"/>
      <c r="Y170" s="27"/>
      <c r="Z170" s="49"/>
      <c r="AA170" s="50"/>
      <c r="AB170" s="51"/>
    </row>
    <row r="171" spans="1:28" ht="17.25" x14ac:dyDescent="0.2">
      <c r="A171" s="58" t="s">
        <v>581</v>
      </c>
      <c r="B171" s="20">
        <v>44726</v>
      </c>
      <c r="C171" s="21">
        <v>44726</v>
      </c>
      <c r="D171" s="46"/>
      <c r="E171" s="104" t="s">
        <v>1911</v>
      </c>
      <c r="F171" s="23" t="s">
        <v>33</v>
      </c>
      <c r="G171" s="56"/>
      <c r="H171" s="52"/>
      <c r="I171" s="52"/>
      <c r="J171" s="25"/>
      <c r="K171" s="25"/>
      <c r="L171" s="26">
        <v>0.33333333333333331</v>
      </c>
      <c r="M171" s="29">
        <v>0.75</v>
      </c>
      <c r="N171" s="29"/>
      <c r="O171" s="29"/>
      <c r="P171" s="29"/>
      <c r="Q171" s="30"/>
      <c r="R171" s="53"/>
      <c r="S171" s="31"/>
      <c r="T171" s="54"/>
      <c r="U171" s="32"/>
      <c r="V171" s="32"/>
      <c r="W171" s="55" t="s">
        <v>48</v>
      </c>
      <c r="X171" s="48"/>
      <c r="Y171" s="27"/>
      <c r="Z171" s="49"/>
      <c r="AA171" s="50"/>
      <c r="AB171" s="51"/>
    </row>
    <row r="172" spans="1:28" ht="17.25" x14ac:dyDescent="0.2">
      <c r="A172" s="58" t="s">
        <v>581</v>
      </c>
      <c r="B172" s="20">
        <v>44727</v>
      </c>
      <c r="C172" s="21">
        <v>44727</v>
      </c>
      <c r="D172" s="46"/>
      <c r="E172" s="104" t="s">
        <v>1418</v>
      </c>
      <c r="F172" s="23" t="s">
        <v>33</v>
      </c>
      <c r="G172" s="56"/>
      <c r="H172" s="52"/>
      <c r="I172" s="52"/>
      <c r="J172" s="25"/>
      <c r="K172" s="25"/>
      <c r="L172" s="26">
        <v>0.25</v>
      </c>
      <c r="M172" s="29">
        <v>0.76041666666666663</v>
      </c>
      <c r="N172" s="29"/>
      <c r="O172" s="29"/>
      <c r="P172" s="29"/>
      <c r="Q172" s="30"/>
      <c r="R172" s="53"/>
      <c r="S172" s="31"/>
      <c r="T172" s="54"/>
      <c r="U172" s="32"/>
      <c r="V172" s="32"/>
      <c r="W172" s="55" t="s">
        <v>48</v>
      </c>
      <c r="X172" s="48"/>
      <c r="Y172" s="27"/>
      <c r="Z172" s="49"/>
      <c r="AA172" s="50"/>
      <c r="AB172" s="51"/>
    </row>
    <row r="173" spans="1:28" ht="17.25" x14ac:dyDescent="0.2">
      <c r="A173" s="58" t="s">
        <v>581</v>
      </c>
      <c r="B173" s="20">
        <v>44728</v>
      </c>
      <c r="C173" s="21">
        <v>44728</v>
      </c>
      <c r="D173" s="46"/>
      <c r="E173" s="104" t="s">
        <v>656</v>
      </c>
      <c r="F173" s="23" t="s">
        <v>33</v>
      </c>
      <c r="G173" s="56"/>
      <c r="H173" s="52"/>
      <c r="I173" s="52"/>
      <c r="J173" s="25"/>
      <c r="K173" s="25"/>
      <c r="L173" s="26">
        <v>0.54166666666666663</v>
      </c>
      <c r="M173" s="29" t="s">
        <v>194</v>
      </c>
      <c r="N173" s="29"/>
      <c r="O173" s="29"/>
      <c r="P173" s="29"/>
      <c r="Q173" s="30"/>
      <c r="R173" s="53"/>
      <c r="S173" s="31"/>
      <c r="T173" s="54"/>
      <c r="U173" s="32"/>
      <c r="V173" s="32"/>
      <c r="W173" s="55" t="s">
        <v>48</v>
      </c>
      <c r="X173" s="48"/>
      <c r="Y173" s="27"/>
      <c r="Z173" s="49"/>
      <c r="AA173" s="50"/>
      <c r="AB173" s="51"/>
    </row>
    <row r="174" spans="1:28" ht="17.25" x14ac:dyDescent="0.2">
      <c r="A174" s="58" t="s">
        <v>581</v>
      </c>
      <c r="B174" s="20">
        <v>44729</v>
      </c>
      <c r="C174" s="21">
        <v>44729</v>
      </c>
      <c r="D174" s="46"/>
      <c r="E174" s="104" t="s">
        <v>656</v>
      </c>
      <c r="F174" s="23" t="s">
        <v>33</v>
      </c>
      <c r="G174" s="56"/>
      <c r="H174" s="52"/>
      <c r="I174" s="52"/>
      <c r="J174" s="25"/>
      <c r="K174" s="25"/>
      <c r="L174" s="26" t="s">
        <v>194</v>
      </c>
      <c r="M174" s="29" t="s">
        <v>194</v>
      </c>
      <c r="N174" s="29"/>
      <c r="O174" s="29"/>
      <c r="P174" s="29"/>
      <c r="Q174" s="30"/>
      <c r="R174" s="53"/>
      <c r="S174" s="31"/>
      <c r="T174" s="54"/>
      <c r="U174" s="32"/>
      <c r="V174" s="32"/>
      <c r="W174" s="55" t="s">
        <v>48</v>
      </c>
      <c r="X174" s="48"/>
      <c r="Y174" s="27"/>
      <c r="Z174" s="49"/>
      <c r="AA174" s="50"/>
      <c r="AB174" s="51"/>
    </row>
    <row r="175" spans="1:28" ht="18.75" x14ac:dyDescent="0.2">
      <c r="A175" s="16" t="s">
        <v>688</v>
      </c>
      <c r="B175" s="17">
        <v>44729</v>
      </c>
      <c r="C175" s="18">
        <v>44729</v>
      </c>
      <c r="D175" s="33"/>
      <c r="E175" s="34" t="s">
        <v>689</v>
      </c>
      <c r="F175" s="35"/>
      <c r="G175" s="36"/>
      <c r="H175" s="36"/>
      <c r="I175" s="36"/>
      <c r="J175" s="37"/>
      <c r="K175" s="37"/>
      <c r="L175" s="38"/>
      <c r="M175" s="39"/>
      <c r="N175" s="39"/>
      <c r="O175" s="39"/>
      <c r="P175" s="39"/>
      <c r="Q175" s="40"/>
      <c r="R175" s="41"/>
      <c r="S175" s="42"/>
      <c r="T175" s="42"/>
      <c r="U175" s="43"/>
      <c r="V175" s="43"/>
      <c r="W175" s="16"/>
      <c r="X175" s="44"/>
      <c r="Y175" s="44"/>
      <c r="Z175" s="44"/>
      <c r="AA175" s="44"/>
      <c r="AB175" s="45"/>
    </row>
    <row r="176" spans="1:28" ht="17.25" x14ac:dyDescent="0.2">
      <c r="A176" s="58" t="s">
        <v>688</v>
      </c>
      <c r="B176" s="20">
        <v>44729</v>
      </c>
      <c r="C176" s="21">
        <v>44729</v>
      </c>
      <c r="D176" s="46"/>
      <c r="E176" s="104" t="s">
        <v>656</v>
      </c>
      <c r="F176" s="23" t="s">
        <v>33</v>
      </c>
      <c r="G176" s="56"/>
      <c r="H176" s="52"/>
      <c r="I176" s="52"/>
      <c r="J176" s="25"/>
      <c r="K176" s="25"/>
      <c r="L176" s="26" t="s">
        <v>194</v>
      </c>
      <c r="M176" s="29" t="s">
        <v>194</v>
      </c>
      <c r="N176" s="29"/>
      <c r="O176" s="29"/>
      <c r="P176" s="29"/>
      <c r="Q176" s="30"/>
      <c r="R176" s="53"/>
      <c r="S176" s="31"/>
      <c r="T176" s="54"/>
      <c r="U176" s="32"/>
      <c r="V176" s="32"/>
      <c r="W176" s="55" t="s">
        <v>48</v>
      </c>
      <c r="X176" s="48"/>
      <c r="Y176" s="27"/>
      <c r="Z176" s="49"/>
      <c r="AA176" s="50"/>
      <c r="AB176" s="51"/>
    </row>
    <row r="177" spans="1:29" ht="17.25" x14ac:dyDescent="0.2">
      <c r="A177" s="58" t="s">
        <v>688</v>
      </c>
      <c r="B177" s="20">
        <v>44730</v>
      </c>
      <c r="C177" s="21">
        <v>44730</v>
      </c>
      <c r="D177" s="46"/>
      <c r="E177" s="104" t="s">
        <v>656</v>
      </c>
      <c r="F177" s="23" t="s">
        <v>33</v>
      </c>
      <c r="G177" s="56"/>
      <c r="H177" s="52"/>
      <c r="I177" s="52"/>
      <c r="J177" s="25"/>
      <c r="K177" s="25"/>
      <c r="L177" s="26" t="s">
        <v>194</v>
      </c>
      <c r="M177" s="29">
        <v>0.875</v>
      </c>
      <c r="N177" s="29"/>
      <c r="O177" s="29"/>
      <c r="P177" s="29"/>
      <c r="Q177" s="30"/>
      <c r="R177" s="53"/>
      <c r="S177" s="31"/>
      <c r="T177" s="54"/>
      <c r="U177" s="32"/>
      <c r="V177" s="32"/>
      <c r="W177" s="55" t="s">
        <v>48</v>
      </c>
      <c r="X177" s="48"/>
      <c r="Y177" s="27"/>
      <c r="Z177" s="49"/>
      <c r="AA177" s="50"/>
      <c r="AB177" s="51"/>
      <c r="AC177" s="51"/>
    </row>
    <row r="178" spans="1:29" ht="17.25" x14ac:dyDescent="0.2">
      <c r="A178" s="58" t="s">
        <v>688</v>
      </c>
      <c r="B178" s="20">
        <v>44731</v>
      </c>
      <c r="C178" s="21">
        <v>44731</v>
      </c>
      <c r="D178" s="46"/>
      <c r="E178" s="28" t="s">
        <v>709</v>
      </c>
      <c r="F178" s="23" t="s">
        <v>80</v>
      </c>
      <c r="G178" s="56"/>
      <c r="H178" s="52"/>
      <c r="I178" s="52"/>
      <c r="J178" s="25"/>
      <c r="K178" s="25"/>
      <c r="L178" s="26" t="s">
        <v>194</v>
      </c>
      <c r="M178" s="29" t="s">
        <v>194</v>
      </c>
      <c r="N178" s="29"/>
      <c r="O178" s="29"/>
      <c r="P178" s="29"/>
      <c r="Q178" s="30"/>
      <c r="R178" s="53"/>
      <c r="S178" s="31"/>
      <c r="T178" s="54"/>
      <c r="U178" s="32"/>
      <c r="V178" s="32"/>
      <c r="W178" s="55" t="s">
        <v>195</v>
      </c>
      <c r="X178" s="48"/>
      <c r="Y178" s="27"/>
      <c r="Z178" s="49"/>
      <c r="AA178" s="50"/>
      <c r="AB178" s="51"/>
      <c r="AC178" s="51"/>
    </row>
    <row r="179" spans="1:29" ht="17.25" x14ac:dyDescent="0.2">
      <c r="A179" s="58" t="s">
        <v>688</v>
      </c>
      <c r="B179" s="20">
        <v>44732</v>
      </c>
      <c r="C179" s="21">
        <v>44732</v>
      </c>
      <c r="D179" s="46"/>
      <c r="E179" s="28" t="s">
        <v>710</v>
      </c>
      <c r="F179" s="23" t="s">
        <v>39</v>
      </c>
      <c r="G179" s="56"/>
      <c r="H179" s="52"/>
      <c r="I179" s="52"/>
      <c r="J179" s="25"/>
      <c r="K179" s="25"/>
      <c r="L179" s="26">
        <v>0.33333333333333331</v>
      </c>
      <c r="M179" s="29">
        <v>0.75</v>
      </c>
      <c r="N179" s="29"/>
      <c r="O179" s="29"/>
      <c r="P179" s="29"/>
      <c r="Q179" s="30"/>
      <c r="R179" s="53"/>
      <c r="S179" s="31"/>
      <c r="T179" s="54"/>
      <c r="U179" s="32"/>
      <c r="V179" s="32"/>
      <c r="W179" s="55" t="s">
        <v>48</v>
      </c>
      <c r="X179" s="48"/>
      <c r="Y179" s="27"/>
      <c r="Z179" s="49"/>
      <c r="AA179" s="50"/>
      <c r="AB179" s="51"/>
      <c r="AC179" s="51"/>
    </row>
    <row r="180" spans="1:29" x14ac:dyDescent="0.2">
      <c r="A180" s="107" t="s">
        <v>688</v>
      </c>
      <c r="B180" s="83">
        <v>44732</v>
      </c>
      <c r="C180" s="84"/>
      <c r="D180" s="75" t="s">
        <v>2009</v>
      </c>
      <c r="E180" s="76" t="s">
        <v>712</v>
      </c>
      <c r="F180" s="85"/>
      <c r="G180" s="86">
        <v>2.5</v>
      </c>
      <c r="H180" s="87">
        <v>10</v>
      </c>
      <c r="I180" s="87">
        <v>25</v>
      </c>
      <c r="J180" s="88"/>
      <c r="K180" s="88"/>
      <c r="L180" s="89"/>
      <c r="M180" s="90"/>
      <c r="N180" s="90"/>
      <c r="O180" s="90" t="s">
        <v>157</v>
      </c>
      <c r="P180" s="90" t="s">
        <v>713</v>
      </c>
      <c r="Q180" s="91" t="s">
        <v>2010</v>
      </c>
      <c r="R180" s="102">
        <v>28</v>
      </c>
      <c r="S180" s="93">
        <f>R180*AE1</f>
        <v>40.6</v>
      </c>
      <c r="T180" s="94">
        <v>69</v>
      </c>
      <c r="U180" s="95">
        <f>((T180-S180)/T180)</f>
        <v>0.4115942028985507</v>
      </c>
      <c r="V180" s="95">
        <f>((T180-S180)/S180)</f>
        <v>0.6995073891625615</v>
      </c>
      <c r="W180" s="96" t="s">
        <v>1925</v>
      </c>
      <c r="X180" s="97"/>
      <c r="Y180" s="98" t="s">
        <v>657</v>
      </c>
      <c r="Z180" s="99" t="s">
        <v>658</v>
      </c>
      <c r="AA180" s="100" t="s">
        <v>659</v>
      </c>
      <c r="AB180" s="101"/>
      <c r="AC180" s="101" t="s">
        <v>660</v>
      </c>
    </row>
    <row r="181" spans="1:29" x14ac:dyDescent="0.2">
      <c r="A181" s="58" t="s">
        <v>688</v>
      </c>
      <c r="B181" s="20">
        <v>44732</v>
      </c>
      <c r="C181" s="21"/>
      <c r="D181" s="71" t="s">
        <v>2011</v>
      </c>
      <c r="E181" s="72" t="s">
        <v>716</v>
      </c>
      <c r="F181" s="23"/>
      <c r="G181" s="56">
        <v>3.5</v>
      </c>
      <c r="H181" s="52">
        <v>20</v>
      </c>
      <c r="I181" s="52">
        <v>150</v>
      </c>
      <c r="J181" s="25"/>
      <c r="K181" s="25"/>
      <c r="L181" s="26"/>
      <c r="M181" s="29"/>
      <c r="N181" s="29"/>
      <c r="O181" s="29" t="s">
        <v>157</v>
      </c>
      <c r="P181" s="29" t="s">
        <v>151</v>
      </c>
      <c r="Q181" s="30" t="s">
        <v>38</v>
      </c>
      <c r="R181" s="110">
        <v>45</v>
      </c>
      <c r="S181" s="31">
        <f>R181*AE1</f>
        <v>65.25</v>
      </c>
      <c r="T181" s="54">
        <v>99</v>
      </c>
      <c r="U181" s="32">
        <f t="shared" ref="U181:U182" si="28">((T181-S181)/T181)</f>
        <v>0.34090909090909088</v>
      </c>
      <c r="V181" s="32">
        <f t="shared" ref="V181:V182" si="29">((T181-S181)/S181)</f>
        <v>0.51724137931034486</v>
      </c>
      <c r="W181" s="55" t="s">
        <v>159</v>
      </c>
      <c r="X181" s="48"/>
      <c r="Y181" s="27" t="s">
        <v>657</v>
      </c>
      <c r="Z181" s="49" t="s">
        <v>658</v>
      </c>
      <c r="AA181" s="50" t="s">
        <v>659</v>
      </c>
      <c r="AB181" s="51"/>
      <c r="AC181" s="51" t="s">
        <v>668</v>
      </c>
    </row>
    <row r="182" spans="1:29" x14ac:dyDescent="0.2">
      <c r="A182" s="58" t="s">
        <v>688</v>
      </c>
      <c r="B182" s="20">
        <v>44732</v>
      </c>
      <c r="C182" s="21"/>
      <c r="D182" s="71" t="s">
        <v>2012</v>
      </c>
      <c r="E182" s="72" t="s">
        <v>719</v>
      </c>
      <c r="F182" s="23"/>
      <c r="G182" s="56">
        <v>4.5</v>
      </c>
      <c r="H182" s="52">
        <v>20</v>
      </c>
      <c r="I182" s="52">
        <v>30</v>
      </c>
      <c r="J182" s="25"/>
      <c r="K182" s="25"/>
      <c r="L182" s="26"/>
      <c r="M182" s="29"/>
      <c r="N182" s="29"/>
      <c r="O182" s="29" t="s">
        <v>136</v>
      </c>
      <c r="P182" s="29" t="s">
        <v>180</v>
      </c>
      <c r="Q182" s="30" t="s">
        <v>1995</v>
      </c>
      <c r="R182" s="110">
        <v>55</v>
      </c>
      <c r="S182" s="31">
        <f>R182*AE1</f>
        <v>79.75</v>
      </c>
      <c r="T182" s="54">
        <v>119</v>
      </c>
      <c r="U182" s="32">
        <f t="shared" si="28"/>
        <v>0.32983193277310924</v>
      </c>
      <c r="V182" s="32">
        <f t="shared" si="29"/>
        <v>0.49216300940438873</v>
      </c>
      <c r="W182" s="55" t="s">
        <v>159</v>
      </c>
      <c r="X182" s="48"/>
      <c r="Y182" s="27" t="s">
        <v>657</v>
      </c>
      <c r="Z182" s="49" t="s">
        <v>658</v>
      </c>
      <c r="AA182" s="50" t="s">
        <v>659</v>
      </c>
      <c r="AB182" s="51"/>
      <c r="AC182" s="51" t="s">
        <v>672</v>
      </c>
    </row>
    <row r="183" spans="1:29" ht="17.25" x14ac:dyDescent="0.2">
      <c r="A183" s="58" t="s">
        <v>688</v>
      </c>
      <c r="B183" s="20">
        <v>44733</v>
      </c>
      <c r="C183" s="21">
        <v>44733</v>
      </c>
      <c r="D183" s="46"/>
      <c r="E183" s="28" t="s">
        <v>721</v>
      </c>
      <c r="F183" s="23" t="s">
        <v>33</v>
      </c>
      <c r="G183" s="56"/>
      <c r="H183" s="52"/>
      <c r="I183" s="52"/>
      <c r="J183" s="25"/>
      <c r="K183" s="25"/>
      <c r="L183" s="26">
        <v>0.25</v>
      </c>
      <c r="M183" s="29">
        <v>0.79166666666666663</v>
      </c>
      <c r="N183" s="29"/>
      <c r="O183" s="29"/>
      <c r="P183" s="29"/>
      <c r="Q183" s="30"/>
      <c r="R183" s="53"/>
      <c r="S183" s="31"/>
      <c r="T183" s="54"/>
      <c r="U183" s="32"/>
      <c r="V183" s="32"/>
      <c r="W183" s="55" t="s">
        <v>48</v>
      </c>
      <c r="X183" s="48"/>
      <c r="Y183" s="27"/>
      <c r="Z183" s="49"/>
      <c r="AA183" s="50"/>
      <c r="AB183" s="51"/>
      <c r="AC183" s="51"/>
    </row>
    <row r="184" spans="1:29" x14ac:dyDescent="0.2">
      <c r="A184" s="107" t="s">
        <v>688</v>
      </c>
      <c r="B184" s="83">
        <v>44733</v>
      </c>
      <c r="C184" s="84"/>
      <c r="D184" s="75" t="s">
        <v>727</v>
      </c>
      <c r="E184" s="76" t="s">
        <v>728</v>
      </c>
      <c r="F184" s="85"/>
      <c r="G184" s="86">
        <v>2.5</v>
      </c>
      <c r="H184" s="87">
        <v>15</v>
      </c>
      <c r="I184" s="87">
        <v>140</v>
      </c>
      <c r="J184" s="88"/>
      <c r="K184" s="88"/>
      <c r="L184" s="89"/>
      <c r="M184" s="90"/>
      <c r="N184" s="90"/>
      <c r="O184" s="90" t="s">
        <v>157</v>
      </c>
      <c r="P184" s="90" t="s">
        <v>158</v>
      </c>
      <c r="Q184" s="91" t="s">
        <v>480</v>
      </c>
      <c r="R184" s="92">
        <v>33.5</v>
      </c>
      <c r="S184" s="93">
        <f>R184*AD1</f>
        <v>41.875</v>
      </c>
      <c r="T184" s="94">
        <v>69</v>
      </c>
      <c r="U184" s="95">
        <f t="shared" ref="U184:U189" si="30">((T184-S184)/T184)</f>
        <v>0.39311594202898553</v>
      </c>
      <c r="V184" s="95">
        <f t="shared" ref="V184:V189" si="31">((T184-S184)/S184)</f>
        <v>0.64776119402985077</v>
      </c>
      <c r="W184" s="96" t="s">
        <v>1925</v>
      </c>
      <c r="X184" s="97"/>
      <c r="Y184" s="98" t="s">
        <v>722</v>
      </c>
      <c r="Z184" s="99" t="s">
        <v>723</v>
      </c>
      <c r="AA184" s="100" t="s">
        <v>724</v>
      </c>
      <c r="AB184" s="101" t="s">
        <v>725</v>
      </c>
      <c r="AC184" s="101" t="s">
        <v>726</v>
      </c>
    </row>
    <row r="185" spans="1:29" x14ac:dyDescent="0.2">
      <c r="A185" s="58" t="s">
        <v>688</v>
      </c>
      <c r="B185" s="20">
        <v>44733</v>
      </c>
      <c r="C185" s="21"/>
      <c r="D185" s="71" t="s">
        <v>730</v>
      </c>
      <c r="E185" s="72" t="s">
        <v>731</v>
      </c>
      <c r="F185" s="23"/>
      <c r="G185" s="56">
        <v>4</v>
      </c>
      <c r="H185" s="52">
        <v>20</v>
      </c>
      <c r="I185" s="52">
        <v>240</v>
      </c>
      <c r="J185" s="25"/>
      <c r="K185" s="25"/>
      <c r="L185" s="26"/>
      <c r="M185" s="29"/>
      <c r="N185" s="29"/>
      <c r="O185" s="29" t="s">
        <v>157</v>
      </c>
      <c r="P185" s="29" t="s">
        <v>151</v>
      </c>
      <c r="Q185" s="30" t="s">
        <v>46</v>
      </c>
      <c r="R185" s="53">
        <v>77.75</v>
      </c>
      <c r="S185" s="31">
        <f>R185*AD1</f>
        <v>97.1875</v>
      </c>
      <c r="T185" s="54">
        <v>139</v>
      </c>
      <c r="U185" s="32">
        <f t="shared" si="30"/>
        <v>0.30080935251798563</v>
      </c>
      <c r="V185" s="32">
        <f t="shared" si="31"/>
        <v>0.43022508038585211</v>
      </c>
      <c r="W185" s="55" t="s">
        <v>159</v>
      </c>
      <c r="X185" s="48"/>
      <c r="Y185" s="27" t="s">
        <v>722</v>
      </c>
      <c r="Z185" s="49" t="s">
        <v>723</v>
      </c>
      <c r="AA185" s="50" t="s">
        <v>724</v>
      </c>
      <c r="AB185" s="51" t="s">
        <v>725</v>
      </c>
      <c r="AC185" s="51" t="s">
        <v>733</v>
      </c>
    </row>
    <row r="186" spans="1:29" x14ac:dyDescent="0.2">
      <c r="A186" s="58" t="s">
        <v>688</v>
      </c>
      <c r="B186" s="20">
        <v>44733</v>
      </c>
      <c r="C186" s="21"/>
      <c r="D186" s="71" t="s">
        <v>734</v>
      </c>
      <c r="E186" s="72" t="s">
        <v>735</v>
      </c>
      <c r="F186" s="23"/>
      <c r="G186" s="56">
        <v>4</v>
      </c>
      <c r="H186" s="52">
        <v>20</v>
      </c>
      <c r="I186" s="52">
        <v>140</v>
      </c>
      <c r="J186" s="25"/>
      <c r="K186" s="25"/>
      <c r="L186" s="26"/>
      <c r="M186" s="29"/>
      <c r="N186" s="29"/>
      <c r="O186" s="29" t="s">
        <v>157</v>
      </c>
      <c r="P186" s="29" t="s">
        <v>151</v>
      </c>
      <c r="Q186" s="30" t="s">
        <v>46</v>
      </c>
      <c r="R186" s="53">
        <v>73.25</v>
      </c>
      <c r="S186" s="31">
        <f>R186*AD1</f>
        <v>91.5625</v>
      </c>
      <c r="T186" s="54">
        <v>129</v>
      </c>
      <c r="U186" s="32">
        <f t="shared" si="30"/>
        <v>0.29021317829457366</v>
      </c>
      <c r="V186" s="32">
        <f t="shared" si="31"/>
        <v>0.40887372013651879</v>
      </c>
      <c r="W186" s="55" t="s">
        <v>159</v>
      </c>
      <c r="X186" s="48"/>
      <c r="Y186" s="27" t="s">
        <v>722</v>
      </c>
      <c r="Z186" s="49" t="s">
        <v>723</v>
      </c>
      <c r="AA186" s="50" t="s">
        <v>724</v>
      </c>
      <c r="AB186" s="51" t="s">
        <v>725</v>
      </c>
      <c r="AC186" s="51" t="s">
        <v>737</v>
      </c>
    </row>
    <row r="187" spans="1:29" x14ac:dyDescent="0.2">
      <c r="A187" s="58" t="s">
        <v>688</v>
      </c>
      <c r="B187" s="20">
        <v>44733</v>
      </c>
      <c r="C187" s="21"/>
      <c r="D187" s="71" t="s">
        <v>738</v>
      </c>
      <c r="E187" s="72" t="s">
        <v>739</v>
      </c>
      <c r="F187" s="23"/>
      <c r="G187" s="56">
        <v>3</v>
      </c>
      <c r="H187" s="52">
        <v>10</v>
      </c>
      <c r="I187" s="52">
        <v>24</v>
      </c>
      <c r="J187" s="25"/>
      <c r="K187" s="25"/>
      <c r="L187" s="26"/>
      <c r="M187" s="29"/>
      <c r="N187" s="29"/>
      <c r="O187" s="29" t="s">
        <v>157</v>
      </c>
      <c r="P187" s="29" t="s">
        <v>180</v>
      </c>
      <c r="Q187" s="30" t="s">
        <v>740</v>
      </c>
      <c r="R187" s="53">
        <v>68</v>
      </c>
      <c r="S187" s="31">
        <f>R187*AD1</f>
        <v>85</v>
      </c>
      <c r="T187" s="54">
        <v>119</v>
      </c>
      <c r="U187" s="32">
        <f t="shared" si="30"/>
        <v>0.2857142857142857</v>
      </c>
      <c r="V187" s="32">
        <f t="shared" si="31"/>
        <v>0.4</v>
      </c>
      <c r="W187" s="55" t="s">
        <v>159</v>
      </c>
      <c r="X187" s="48"/>
      <c r="Y187" s="27" t="s">
        <v>722</v>
      </c>
      <c r="Z187" s="49" t="s">
        <v>723</v>
      </c>
      <c r="AA187" s="50" t="s">
        <v>724</v>
      </c>
      <c r="AB187" s="51" t="s">
        <v>725</v>
      </c>
      <c r="AC187" s="51" t="s">
        <v>742</v>
      </c>
    </row>
    <row r="188" spans="1:29" x14ac:dyDescent="0.2">
      <c r="A188" s="58" t="s">
        <v>688</v>
      </c>
      <c r="B188" s="20">
        <v>44733</v>
      </c>
      <c r="C188" s="21"/>
      <c r="D188" s="71" t="s">
        <v>2013</v>
      </c>
      <c r="E188" s="72" t="s">
        <v>186</v>
      </c>
      <c r="F188" s="23"/>
      <c r="G188" s="56">
        <v>4</v>
      </c>
      <c r="H188" s="52">
        <v>2</v>
      </c>
      <c r="I188" s="52">
        <v>6</v>
      </c>
      <c r="J188" s="25"/>
      <c r="K188" s="25"/>
      <c r="L188" s="26"/>
      <c r="M188" s="29"/>
      <c r="N188" s="29"/>
      <c r="O188" s="29" t="s">
        <v>157</v>
      </c>
      <c r="P188" s="29" t="s">
        <v>151</v>
      </c>
      <c r="Q188" s="30" t="s">
        <v>187</v>
      </c>
      <c r="R188" s="53">
        <v>490</v>
      </c>
      <c r="S188" s="31">
        <f>R188*AD1</f>
        <v>612.5</v>
      </c>
      <c r="T188" s="54">
        <v>899</v>
      </c>
      <c r="U188" s="32">
        <f t="shared" si="30"/>
        <v>0.31868743047830922</v>
      </c>
      <c r="V188" s="32">
        <f t="shared" si="31"/>
        <v>0.46775510204081633</v>
      </c>
      <c r="W188" s="55" t="s">
        <v>188</v>
      </c>
      <c r="X188" s="48"/>
      <c r="Y188" s="27" t="s">
        <v>722</v>
      </c>
      <c r="Z188" s="49" t="s">
        <v>723</v>
      </c>
      <c r="AA188" s="50" t="s">
        <v>724</v>
      </c>
      <c r="AB188" s="51" t="s">
        <v>725</v>
      </c>
      <c r="AC188" s="51" t="s">
        <v>744</v>
      </c>
    </row>
    <row r="189" spans="1:29" x14ac:dyDescent="0.2">
      <c r="A189" s="58" t="s">
        <v>688</v>
      </c>
      <c r="B189" s="20">
        <v>44733</v>
      </c>
      <c r="C189" s="21"/>
      <c r="D189" s="71" t="s">
        <v>2014</v>
      </c>
      <c r="E189" s="72" t="s">
        <v>191</v>
      </c>
      <c r="F189" s="23"/>
      <c r="G189" s="56">
        <v>8</v>
      </c>
      <c r="H189" s="52">
        <v>2</v>
      </c>
      <c r="I189" s="52">
        <v>6</v>
      </c>
      <c r="J189" s="25"/>
      <c r="K189" s="25"/>
      <c r="L189" s="26"/>
      <c r="M189" s="29"/>
      <c r="N189" s="29"/>
      <c r="O189" s="29" t="s">
        <v>157</v>
      </c>
      <c r="P189" s="29" t="s">
        <v>151</v>
      </c>
      <c r="Q189" s="30" t="s">
        <v>187</v>
      </c>
      <c r="R189" s="53">
        <v>705</v>
      </c>
      <c r="S189" s="31">
        <f>R189*AD1</f>
        <v>881.25</v>
      </c>
      <c r="T189" s="54">
        <v>1299</v>
      </c>
      <c r="U189" s="32">
        <f t="shared" si="30"/>
        <v>0.32159353348729791</v>
      </c>
      <c r="V189" s="32">
        <f t="shared" si="31"/>
        <v>0.47404255319148936</v>
      </c>
      <c r="W189" s="55" t="s">
        <v>188</v>
      </c>
      <c r="X189" s="48"/>
      <c r="Y189" s="27" t="s">
        <v>722</v>
      </c>
      <c r="Z189" s="49" t="s">
        <v>723</v>
      </c>
      <c r="AA189" s="50" t="s">
        <v>724</v>
      </c>
      <c r="AB189" s="51" t="s">
        <v>725</v>
      </c>
      <c r="AC189" s="51" t="s">
        <v>746</v>
      </c>
    </row>
    <row r="190" spans="1:29" ht="17.25" x14ac:dyDescent="0.2">
      <c r="A190" s="58" t="s">
        <v>688</v>
      </c>
      <c r="B190" s="20">
        <v>44734</v>
      </c>
      <c r="C190" s="21">
        <v>44734</v>
      </c>
      <c r="D190" s="46"/>
      <c r="E190" s="28" t="s">
        <v>747</v>
      </c>
      <c r="F190" s="23" t="s">
        <v>276</v>
      </c>
      <c r="G190" s="56"/>
      <c r="H190" s="52"/>
      <c r="I190" s="52"/>
      <c r="J190" s="25"/>
      <c r="K190" s="25"/>
      <c r="L190" s="26">
        <v>0.45833333333333331</v>
      </c>
      <c r="M190" s="29">
        <v>0.91666666666666663</v>
      </c>
      <c r="N190" s="29"/>
      <c r="O190" s="29"/>
      <c r="P190" s="29"/>
      <c r="Q190" s="30"/>
      <c r="R190" s="53"/>
      <c r="S190" s="31"/>
      <c r="T190" s="54"/>
      <c r="U190" s="32"/>
      <c r="V190" s="32"/>
      <c r="W190" s="55" t="s">
        <v>48</v>
      </c>
      <c r="X190" s="48"/>
      <c r="Y190" s="27"/>
      <c r="Z190" s="49"/>
      <c r="AA190" s="50"/>
      <c r="AB190" s="51"/>
      <c r="AC190" s="51"/>
    </row>
    <row r="191" spans="1:29" x14ac:dyDescent="0.2">
      <c r="A191" s="107" t="s">
        <v>688</v>
      </c>
      <c r="B191" s="83">
        <v>44734</v>
      </c>
      <c r="C191" s="84"/>
      <c r="D191" s="75" t="s">
        <v>748</v>
      </c>
      <c r="E191" s="76" t="s">
        <v>749</v>
      </c>
      <c r="F191" s="85"/>
      <c r="G191" s="86">
        <v>4</v>
      </c>
      <c r="H191" s="87">
        <v>15</v>
      </c>
      <c r="I191" s="87">
        <v>70</v>
      </c>
      <c r="J191" s="88"/>
      <c r="K191" s="88"/>
      <c r="L191" s="89"/>
      <c r="M191" s="90"/>
      <c r="N191" s="90"/>
      <c r="O191" s="90" t="s">
        <v>157</v>
      </c>
      <c r="P191" s="90" t="s">
        <v>158</v>
      </c>
      <c r="Q191" s="91" t="s">
        <v>480</v>
      </c>
      <c r="R191" s="92">
        <v>38.25</v>
      </c>
      <c r="S191" s="93">
        <f>R191*AD1</f>
        <v>47.8125</v>
      </c>
      <c r="T191" s="94">
        <v>69</v>
      </c>
      <c r="U191" s="95">
        <f t="shared" ref="U191:U194" si="32">((T191-S191)/T191)</f>
        <v>0.30706521739130432</v>
      </c>
      <c r="V191" s="95">
        <f t="shared" ref="V191:V194" si="33">((T191-S191)/S191)</f>
        <v>0.44313725490196076</v>
      </c>
      <c r="W191" s="96" t="s">
        <v>1925</v>
      </c>
      <c r="X191" s="97"/>
      <c r="Y191" s="98" t="s">
        <v>722</v>
      </c>
      <c r="Z191" s="99" t="s">
        <v>723</v>
      </c>
      <c r="AA191" s="100" t="s">
        <v>724</v>
      </c>
      <c r="AB191" s="101" t="s">
        <v>725</v>
      </c>
      <c r="AC191" s="101" t="s">
        <v>726</v>
      </c>
    </row>
    <row r="192" spans="1:29" x14ac:dyDescent="0.2">
      <c r="A192" s="58" t="s">
        <v>688</v>
      </c>
      <c r="B192" s="20">
        <v>44734</v>
      </c>
      <c r="C192" s="21"/>
      <c r="D192" s="71" t="s">
        <v>751</v>
      </c>
      <c r="E192" s="72" t="s">
        <v>752</v>
      </c>
      <c r="F192" s="23"/>
      <c r="G192" s="56">
        <v>7.5</v>
      </c>
      <c r="H192" s="52">
        <v>15</v>
      </c>
      <c r="I192" s="52">
        <v>70</v>
      </c>
      <c r="J192" s="25"/>
      <c r="K192" s="25"/>
      <c r="L192" s="26"/>
      <c r="M192" s="29"/>
      <c r="N192" s="29"/>
      <c r="O192" s="29" t="s">
        <v>57</v>
      </c>
      <c r="P192" s="29" t="s">
        <v>151</v>
      </c>
      <c r="Q192" s="30" t="s">
        <v>46</v>
      </c>
      <c r="R192" s="53">
        <v>76</v>
      </c>
      <c r="S192" s="31">
        <f>R192*AD1</f>
        <v>95</v>
      </c>
      <c r="T192" s="54">
        <v>139</v>
      </c>
      <c r="U192" s="32">
        <f t="shared" si="32"/>
        <v>0.31654676258992803</v>
      </c>
      <c r="V192" s="32">
        <f t="shared" si="33"/>
        <v>0.4631578947368421</v>
      </c>
      <c r="W192" s="55" t="s">
        <v>159</v>
      </c>
      <c r="X192" s="48"/>
      <c r="Y192" s="27" t="s">
        <v>722</v>
      </c>
      <c r="Z192" s="49" t="s">
        <v>723</v>
      </c>
      <c r="AA192" s="50" t="s">
        <v>724</v>
      </c>
      <c r="AB192" s="51" t="s">
        <v>725</v>
      </c>
      <c r="AC192" s="51" t="s">
        <v>733</v>
      </c>
    </row>
    <row r="193" spans="1:29" x14ac:dyDescent="0.2">
      <c r="A193" s="58" t="s">
        <v>688</v>
      </c>
      <c r="B193" s="20">
        <v>44734</v>
      </c>
      <c r="C193" s="21"/>
      <c r="D193" s="71" t="s">
        <v>754</v>
      </c>
      <c r="E193" s="72" t="s">
        <v>755</v>
      </c>
      <c r="F193" s="23"/>
      <c r="G193" s="56">
        <v>5.5</v>
      </c>
      <c r="H193" s="52">
        <v>15</v>
      </c>
      <c r="I193" s="52">
        <v>35</v>
      </c>
      <c r="J193" s="25"/>
      <c r="K193" s="25"/>
      <c r="L193" s="26"/>
      <c r="M193" s="29"/>
      <c r="N193" s="29"/>
      <c r="O193" s="29" t="s">
        <v>157</v>
      </c>
      <c r="P193" s="29" t="s">
        <v>158</v>
      </c>
      <c r="Q193" s="30" t="s">
        <v>46</v>
      </c>
      <c r="R193" s="53">
        <v>83.75</v>
      </c>
      <c r="S193" s="31">
        <f>R193*AD1</f>
        <v>104.6875</v>
      </c>
      <c r="T193" s="54">
        <v>149</v>
      </c>
      <c r="U193" s="32">
        <f t="shared" si="32"/>
        <v>0.2973993288590604</v>
      </c>
      <c r="V193" s="32">
        <f t="shared" si="33"/>
        <v>0.42328358208955225</v>
      </c>
      <c r="W193" s="55" t="s">
        <v>159</v>
      </c>
      <c r="X193" s="48"/>
      <c r="Y193" s="27" t="s">
        <v>722</v>
      </c>
      <c r="Z193" s="49" t="s">
        <v>723</v>
      </c>
      <c r="AA193" s="50" t="s">
        <v>724</v>
      </c>
      <c r="AB193" s="51" t="s">
        <v>725</v>
      </c>
      <c r="AC193" s="51" t="s">
        <v>737</v>
      </c>
    </row>
    <row r="194" spans="1:29" x14ac:dyDescent="0.2">
      <c r="A194" s="58" t="s">
        <v>688</v>
      </c>
      <c r="B194" s="20">
        <v>44734</v>
      </c>
      <c r="C194" s="21"/>
      <c r="D194" s="71" t="s">
        <v>757</v>
      </c>
      <c r="E194" s="72" t="s">
        <v>758</v>
      </c>
      <c r="F194" s="23"/>
      <c r="G194" s="56">
        <v>2.5</v>
      </c>
      <c r="H194" s="52">
        <v>30</v>
      </c>
      <c r="I194" s="52">
        <v>70</v>
      </c>
      <c r="J194" s="25"/>
      <c r="K194" s="25"/>
      <c r="L194" s="26"/>
      <c r="M194" s="29"/>
      <c r="N194" s="29"/>
      <c r="O194" s="29" t="s">
        <v>157</v>
      </c>
      <c r="P194" s="29" t="s">
        <v>158</v>
      </c>
      <c r="Q194" s="30" t="s">
        <v>759</v>
      </c>
      <c r="R194" s="53">
        <v>72</v>
      </c>
      <c r="S194" s="31">
        <f>R194*AD1</f>
        <v>90</v>
      </c>
      <c r="T194" s="54">
        <v>129</v>
      </c>
      <c r="U194" s="32">
        <f t="shared" si="32"/>
        <v>0.30232558139534882</v>
      </c>
      <c r="V194" s="32">
        <f t="shared" si="33"/>
        <v>0.43333333333333335</v>
      </c>
      <c r="W194" s="55" t="s">
        <v>159</v>
      </c>
      <c r="X194" s="48"/>
      <c r="Y194" s="27" t="s">
        <v>722</v>
      </c>
      <c r="Z194" s="49" t="s">
        <v>723</v>
      </c>
      <c r="AA194" s="50" t="s">
        <v>724</v>
      </c>
      <c r="AB194" s="51" t="s">
        <v>725</v>
      </c>
      <c r="AC194" s="51" t="s">
        <v>742</v>
      </c>
    </row>
    <row r="195" spans="1:29" ht="17.25" x14ac:dyDescent="0.2">
      <c r="A195" s="58" t="s">
        <v>688</v>
      </c>
      <c r="B195" s="20">
        <v>44735</v>
      </c>
      <c r="C195" s="21">
        <v>44735</v>
      </c>
      <c r="D195" s="46"/>
      <c r="E195" s="28" t="s">
        <v>761</v>
      </c>
      <c r="F195" s="23" t="s">
        <v>39</v>
      </c>
      <c r="G195" s="56"/>
      <c r="H195" s="52"/>
      <c r="I195" s="52"/>
      <c r="J195" s="25"/>
      <c r="K195" s="25"/>
      <c r="L195" s="26">
        <v>0.33333333333333331</v>
      </c>
      <c r="M195" s="29">
        <v>0.75</v>
      </c>
      <c r="N195" s="29"/>
      <c r="O195" s="29"/>
      <c r="P195" s="29"/>
      <c r="Q195" s="30"/>
      <c r="R195" s="53"/>
      <c r="S195" s="31"/>
      <c r="T195" s="54"/>
      <c r="U195" s="32"/>
      <c r="V195" s="32"/>
      <c r="W195" s="55" t="s">
        <v>48</v>
      </c>
      <c r="X195" s="48"/>
      <c r="Y195" s="27"/>
      <c r="Z195" s="49"/>
      <c r="AA195" s="50"/>
      <c r="AB195" s="51"/>
      <c r="AC195" s="51"/>
    </row>
    <row r="196" spans="1:29" x14ac:dyDescent="0.2">
      <c r="A196" s="107"/>
      <c r="B196" s="83"/>
      <c r="C196" s="84"/>
      <c r="D196" s="75"/>
      <c r="E196" s="76"/>
      <c r="F196" s="85"/>
      <c r="G196" s="86"/>
      <c r="H196" s="87"/>
      <c r="I196" s="87"/>
      <c r="J196" s="88"/>
      <c r="K196" s="88"/>
      <c r="L196" s="89"/>
      <c r="M196" s="90"/>
      <c r="N196" s="90"/>
      <c r="O196" s="90"/>
      <c r="P196" s="90"/>
      <c r="Q196" s="91"/>
      <c r="R196" s="92"/>
      <c r="S196" s="93"/>
      <c r="T196" s="94"/>
      <c r="U196" s="95"/>
      <c r="V196" s="95"/>
      <c r="W196" s="96"/>
      <c r="X196" s="97"/>
      <c r="Y196" s="98"/>
      <c r="Z196" s="99"/>
      <c r="AA196" s="100"/>
      <c r="AB196" s="101"/>
      <c r="AC196" s="101"/>
    </row>
    <row r="197" spans="1:29" x14ac:dyDescent="0.2">
      <c r="A197" s="58"/>
      <c r="B197" s="20"/>
      <c r="C197" s="21"/>
      <c r="D197" s="71"/>
      <c r="E197" s="72"/>
      <c r="F197" s="23"/>
      <c r="G197" s="56"/>
      <c r="H197" s="52"/>
      <c r="I197" s="52"/>
      <c r="J197" s="25"/>
      <c r="K197" s="25"/>
      <c r="L197" s="26"/>
      <c r="M197" s="29"/>
      <c r="N197" s="29"/>
      <c r="O197" s="29"/>
      <c r="P197" s="29"/>
      <c r="Q197" s="30"/>
      <c r="R197" s="53"/>
      <c r="S197" s="31"/>
      <c r="T197" s="54"/>
      <c r="U197" s="32"/>
      <c r="V197" s="32"/>
      <c r="W197" s="55"/>
      <c r="X197" s="48"/>
      <c r="Y197" s="27"/>
      <c r="Z197" s="49"/>
      <c r="AA197" s="50"/>
      <c r="AB197" s="51"/>
      <c r="AC197" s="51"/>
    </row>
    <row r="198" spans="1:29" x14ac:dyDescent="0.2">
      <c r="A198" s="58"/>
      <c r="B198" s="20"/>
      <c r="C198" s="21"/>
      <c r="D198" s="71"/>
      <c r="E198" s="72"/>
      <c r="F198" s="23"/>
      <c r="G198" s="56"/>
      <c r="H198" s="52"/>
      <c r="I198" s="52"/>
      <c r="J198" s="25"/>
      <c r="K198" s="25"/>
      <c r="L198" s="26"/>
      <c r="M198" s="29"/>
      <c r="N198" s="29"/>
      <c r="O198" s="29"/>
      <c r="P198" s="29"/>
      <c r="Q198" s="30"/>
      <c r="R198" s="53"/>
      <c r="S198" s="31"/>
      <c r="T198" s="54"/>
      <c r="U198" s="32"/>
      <c r="V198" s="32"/>
      <c r="W198" s="55"/>
      <c r="X198" s="48"/>
      <c r="Y198" s="27"/>
      <c r="Z198" s="49"/>
      <c r="AA198" s="50"/>
      <c r="AB198" s="51"/>
      <c r="AC198" s="51"/>
    </row>
    <row r="199" spans="1:29" x14ac:dyDescent="0.2">
      <c r="A199" s="58"/>
      <c r="B199" s="20"/>
      <c r="C199" s="21"/>
      <c r="D199" s="71"/>
      <c r="E199" s="72"/>
      <c r="F199" s="23"/>
      <c r="G199" s="56"/>
      <c r="H199" s="52"/>
      <c r="I199" s="52"/>
      <c r="J199" s="25"/>
      <c r="K199" s="25"/>
      <c r="L199" s="26"/>
      <c r="M199" s="29"/>
      <c r="N199" s="29"/>
      <c r="O199" s="29"/>
      <c r="P199" s="29"/>
      <c r="Q199" s="30"/>
      <c r="R199" s="53"/>
      <c r="S199" s="31"/>
      <c r="T199" s="54"/>
      <c r="U199" s="32"/>
      <c r="V199" s="32"/>
      <c r="W199" s="55"/>
      <c r="X199" s="48"/>
      <c r="Y199" s="27"/>
      <c r="Z199" s="49"/>
      <c r="AA199" s="50"/>
      <c r="AB199" s="51"/>
      <c r="AC199" s="51"/>
    </row>
    <row r="200" spans="1:29" ht="17.25" x14ac:dyDescent="0.2">
      <c r="A200" s="58" t="s">
        <v>688</v>
      </c>
      <c r="B200" s="20">
        <v>44736</v>
      </c>
      <c r="C200" s="21">
        <v>44736</v>
      </c>
      <c r="D200" s="46"/>
      <c r="E200" s="28" t="s">
        <v>774</v>
      </c>
      <c r="F200" s="23" t="s">
        <v>775</v>
      </c>
      <c r="G200" s="56"/>
      <c r="H200" s="52"/>
      <c r="I200" s="52"/>
      <c r="J200" s="25"/>
      <c r="K200" s="25"/>
      <c r="L200" s="26">
        <v>0.5</v>
      </c>
      <c r="M200" s="29">
        <v>0.75</v>
      </c>
      <c r="N200" s="29"/>
      <c r="O200" s="29"/>
      <c r="P200" s="29"/>
      <c r="Q200" s="30"/>
      <c r="R200" s="53"/>
      <c r="S200" s="31"/>
      <c r="T200" s="54"/>
      <c r="U200" s="32"/>
      <c r="V200" s="32"/>
      <c r="W200" s="55" t="s">
        <v>48</v>
      </c>
      <c r="X200" s="48"/>
      <c r="Y200" s="27"/>
      <c r="Z200" s="49"/>
      <c r="AA200" s="50"/>
      <c r="AB200" s="51"/>
      <c r="AC200" s="51"/>
    </row>
    <row r="201" spans="1:29" x14ac:dyDescent="0.2">
      <c r="A201" s="107"/>
      <c r="B201" s="83"/>
      <c r="C201" s="84"/>
      <c r="D201" s="75"/>
      <c r="E201" s="76"/>
      <c r="F201" s="85"/>
      <c r="G201" s="86"/>
      <c r="H201" s="87"/>
      <c r="I201" s="87"/>
      <c r="J201" s="88"/>
      <c r="K201" s="88"/>
      <c r="L201" s="89"/>
      <c r="M201" s="90"/>
      <c r="N201" s="90"/>
      <c r="O201" s="90"/>
      <c r="P201" s="90"/>
      <c r="Q201" s="91"/>
      <c r="R201" s="92"/>
      <c r="S201" s="93"/>
      <c r="T201" s="94"/>
      <c r="U201" s="95"/>
      <c r="V201" s="95"/>
      <c r="W201" s="96"/>
      <c r="X201" s="97"/>
      <c r="Y201" s="98"/>
      <c r="Z201" s="99"/>
      <c r="AA201" s="100"/>
      <c r="AB201" s="101"/>
      <c r="AC201" s="101"/>
    </row>
    <row r="202" spans="1:29" x14ac:dyDescent="0.2">
      <c r="A202" s="58"/>
      <c r="B202" s="20"/>
      <c r="C202" s="21"/>
      <c r="D202" s="71"/>
      <c r="E202" s="72"/>
      <c r="F202" s="23"/>
      <c r="G202" s="56"/>
      <c r="H202" s="52"/>
      <c r="I202" s="52"/>
      <c r="J202" s="25"/>
      <c r="K202" s="25"/>
      <c r="L202" s="26"/>
      <c r="M202" s="29"/>
      <c r="N202" s="29"/>
      <c r="O202" s="29"/>
      <c r="P202" s="29"/>
      <c r="Q202" s="30"/>
      <c r="R202" s="53"/>
      <c r="S202" s="31"/>
      <c r="T202" s="54"/>
      <c r="U202" s="32"/>
      <c r="V202" s="32"/>
      <c r="W202" s="55"/>
      <c r="X202" s="48"/>
      <c r="Y202" s="27"/>
      <c r="Z202" s="49"/>
      <c r="AA202" s="50"/>
      <c r="AB202" s="51"/>
      <c r="AC202" s="51"/>
    </row>
    <row r="203" spans="1:29" ht="17.25" x14ac:dyDescent="0.2">
      <c r="A203" s="58" t="s">
        <v>688</v>
      </c>
      <c r="B203" s="20">
        <v>44737</v>
      </c>
      <c r="C203" s="21">
        <v>44737</v>
      </c>
      <c r="D203" s="46"/>
      <c r="E203" s="28" t="s">
        <v>782</v>
      </c>
      <c r="F203" s="23" t="s">
        <v>33</v>
      </c>
      <c r="G203" s="56"/>
      <c r="H203" s="52"/>
      <c r="I203" s="52"/>
      <c r="J203" s="25"/>
      <c r="K203" s="25"/>
      <c r="L203" s="26">
        <v>0.33333333333333331</v>
      </c>
      <c r="M203" s="29">
        <v>0.83333333333333337</v>
      </c>
      <c r="N203" s="29"/>
      <c r="O203" s="29"/>
      <c r="P203" s="29"/>
      <c r="Q203" s="30"/>
      <c r="R203" s="53"/>
      <c r="S203" s="31"/>
      <c r="T203" s="54"/>
      <c r="U203" s="32"/>
      <c r="V203" s="32"/>
      <c r="W203" s="55" t="s">
        <v>48</v>
      </c>
      <c r="X203" s="48"/>
      <c r="Y203" s="27"/>
      <c r="Z203" s="49"/>
      <c r="AA203" s="50"/>
      <c r="AB203" s="51"/>
      <c r="AC203" s="51"/>
    </row>
    <row r="204" spans="1:29" ht="17.25" x14ac:dyDescent="0.2">
      <c r="A204" s="58" t="s">
        <v>688</v>
      </c>
      <c r="B204" s="20">
        <v>44738</v>
      </c>
      <c r="C204" s="21">
        <v>44738</v>
      </c>
      <c r="D204" s="46"/>
      <c r="E204" s="28" t="s">
        <v>792</v>
      </c>
      <c r="F204" s="23" t="s">
        <v>33</v>
      </c>
      <c r="G204" s="56"/>
      <c r="H204" s="52"/>
      <c r="I204" s="52"/>
      <c r="J204" s="25"/>
      <c r="K204" s="25"/>
      <c r="L204" s="26">
        <v>0.33333333333333331</v>
      </c>
      <c r="M204" s="29" t="s">
        <v>194</v>
      </c>
      <c r="N204" s="29"/>
      <c r="O204" s="29"/>
      <c r="P204" s="29"/>
      <c r="Q204" s="30"/>
      <c r="R204" s="53"/>
      <c r="S204" s="31"/>
      <c r="T204" s="54"/>
      <c r="U204" s="32"/>
      <c r="V204" s="32"/>
      <c r="W204" s="55" t="s">
        <v>48</v>
      </c>
      <c r="X204" s="48"/>
      <c r="Y204" s="27"/>
      <c r="Z204" s="49"/>
      <c r="AA204" s="50"/>
      <c r="AB204" s="51"/>
      <c r="AC204" s="51"/>
    </row>
    <row r="205" spans="1:29" ht="17.25" x14ac:dyDescent="0.2">
      <c r="A205" s="58" t="s">
        <v>688</v>
      </c>
      <c r="B205" s="20">
        <v>44739</v>
      </c>
      <c r="C205" s="21">
        <v>44739</v>
      </c>
      <c r="D205" s="46"/>
      <c r="E205" s="28" t="s">
        <v>792</v>
      </c>
      <c r="F205" s="23" t="s">
        <v>33</v>
      </c>
      <c r="G205" s="56"/>
      <c r="H205" s="52"/>
      <c r="I205" s="52"/>
      <c r="J205" s="25"/>
      <c r="K205" s="25"/>
      <c r="L205" s="26" t="s">
        <v>194</v>
      </c>
      <c r="M205" s="29">
        <v>0.83333333333333337</v>
      </c>
      <c r="N205" s="29"/>
      <c r="O205" s="29"/>
      <c r="P205" s="29"/>
      <c r="Q205" s="30"/>
      <c r="R205" s="53"/>
      <c r="S205" s="31"/>
      <c r="T205" s="54"/>
      <c r="U205" s="32"/>
      <c r="V205" s="32"/>
      <c r="W205" s="55" t="s">
        <v>48</v>
      </c>
      <c r="X205" s="48"/>
      <c r="Y205" s="27"/>
      <c r="Z205" s="49"/>
      <c r="AA205" s="50"/>
      <c r="AB205" s="51"/>
      <c r="AC205" s="51"/>
    </row>
    <row r="206" spans="1:29" ht="17.25" x14ac:dyDescent="0.2">
      <c r="A206" s="58" t="s">
        <v>688</v>
      </c>
      <c r="B206" s="20">
        <v>44740</v>
      </c>
      <c r="C206" s="21">
        <v>44740</v>
      </c>
      <c r="D206" s="46"/>
      <c r="E206" s="28" t="s">
        <v>810</v>
      </c>
      <c r="F206" s="23" t="s">
        <v>33</v>
      </c>
      <c r="G206" s="56"/>
      <c r="H206" s="52"/>
      <c r="I206" s="52"/>
      <c r="J206" s="25"/>
      <c r="K206" s="25"/>
      <c r="L206" s="26">
        <v>0.33333333333333331</v>
      </c>
      <c r="M206" s="29">
        <v>0.83333333333333337</v>
      </c>
      <c r="N206" s="29"/>
      <c r="O206" s="29"/>
      <c r="P206" s="29"/>
      <c r="Q206" s="30"/>
      <c r="R206" s="53"/>
      <c r="S206" s="31"/>
      <c r="T206" s="54"/>
      <c r="U206" s="32"/>
      <c r="V206" s="32"/>
      <c r="W206" s="55" t="s">
        <v>48</v>
      </c>
      <c r="X206" s="48"/>
      <c r="Y206" s="27"/>
      <c r="Z206" s="49"/>
      <c r="AA206" s="50"/>
      <c r="AB206" s="51"/>
      <c r="AC206" s="51"/>
    </row>
    <row r="207" spans="1:29" ht="17.25" x14ac:dyDescent="0.2">
      <c r="A207" s="58" t="s">
        <v>688</v>
      </c>
      <c r="B207" s="20">
        <v>44741</v>
      </c>
      <c r="C207" s="21">
        <v>44741</v>
      </c>
      <c r="D207" s="46"/>
      <c r="E207" s="28" t="s">
        <v>823</v>
      </c>
      <c r="F207" s="23" t="s">
        <v>33</v>
      </c>
      <c r="G207" s="56"/>
      <c r="H207" s="52"/>
      <c r="I207" s="52"/>
      <c r="J207" s="25"/>
      <c r="K207" s="25"/>
      <c r="L207" s="26">
        <v>0.33333333333333331</v>
      </c>
      <c r="M207" s="29" t="s">
        <v>194</v>
      </c>
      <c r="N207" s="29"/>
      <c r="O207" s="29"/>
      <c r="P207" s="29"/>
      <c r="Q207" s="30"/>
      <c r="R207" s="53"/>
      <c r="S207" s="31"/>
      <c r="T207" s="54"/>
      <c r="U207" s="32"/>
      <c r="V207" s="32"/>
      <c r="W207" s="55" t="s">
        <v>48</v>
      </c>
      <c r="X207" s="48"/>
      <c r="Y207" s="27"/>
      <c r="Z207" s="49"/>
      <c r="AA207" s="50"/>
      <c r="AB207" s="51"/>
      <c r="AC207" s="51"/>
    </row>
    <row r="208" spans="1:29" ht="17.25" x14ac:dyDescent="0.2">
      <c r="A208" s="58" t="s">
        <v>688</v>
      </c>
      <c r="B208" s="20">
        <v>44742</v>
      </c>
      <c r="C208" s="21">
        <v>44742</v>
      </c>
      <c r="D208" s="46"/>
      <c r="E208" s="28" t="s">
        <v>823</v>
      </c>
      <c r="F208" s="23" t="s">
        <v>33</v>
      </c>
      <c r="G208" s="56"/>
      <c r="H208" s="52"/>
      <c r="I208" s="52"/>
      <c r="J208" s="25"/>
      <c r="K208" s="25"/>
      <c r="L208" s="26" t="s">
        <v>194</v>
      </c>
      <c r="M208" s="29">
        <v>0.99930555555555556</v>
      </c>
      <c r="N208" s="29"/>
      <c r="O208" s="29"/>
      <c r="P208" s="29"/>
      <c r="Q208" s="30"/>
      <c r="R208" s="53"/>
      <c r="S208" s="31"/>
      <c r="T208" s="54"/>
      <c r="U208" s="32"/>
      <c r="V208" s="32"/>
      <c r="W208" s="55" t="s">
        <v>48</v>
      </c>
      <c r="X208" s="48"/>
      <c r="Y208" s="27"/>
      <c r="Z208" s="49"/>
      <c r="AA208" s="50"/>
      <c r="AB208" s="51"/>
      <c r="AC208" s="51"/>
    </row>
    <row r="209" spans="1:23" ht="18.75" x14ac:dyDescent="0.2">
      <c r="A209" s="16" t="s">
        <v>850</v>
      </c>
      <c r="B209" s="17">
        <v>44742</v>
      </c>
      <c r="C209" s="18">
        <v>44742</v>
      </c>
      <c r="D209" s="33"/>
      <c r="E209" s="34" t="s">
        <v>851</v>
      </c>
      <c r="F209" s="35"/>
      <c r="G209" s="36"/>
      <c r="H209" s="36"/>
      <c r="I209" s="36"/>
      <c r="J209" s="37"/>
      <c r="K209" s="37"/>
      <c r="L209" s="38"/>
      <c r="M209" s="39"/>
      <c r="N209" s="39"/>
      <c r="O209" s="39"/>
      <c r="P209" s="39"/>
      <c r="Q209" s="40"/>
      <c r="R209" s="41"/>
      <c r="S209" s="42"/>
      <c r="T209" s="42"/>
      <c r="U209" s="43"/>
      <c r="V209" s="43"/>
      <c r="W209" s="16"/>
    </row>
    <row r="210" spans="1:23" ht="17.25" x14ac:dyDescent="0.2">
      <c r="A210" s="58" t="s">
        <v>850</v>
      </c>
      <c r="B210" s="20">
        <v>44742</v>
      </c>
      <c r="C210" s="21">
        <v>44742</v>
      </c>
      <c r="D210" s="46"/>
      <c r="E210" s="28" t="s">
        <v>823</v>
      </c>
      <c r="F210" s="23" t="s">
        <v>33</v>
      </c>
      <c r="G210" s="56"/>
      <c r="H210" s="52"/>
      <c r="I210" s="52"/>
      <c r="J210" s="25"/>
      <c r="K210" s="25"/>
      <c r="L210" s="26" t="s">
        <v>194</v>
      </c>
      <c r="M210" s="29">
        <v>0.99930555555555556</v>
      </c>
      <c r="N210" s="29"/>
      <c r="O210" s="29"/>
      <c r="P210" s="29"/>
      <c r="Q210" s="30"/>
      <c r="R210" s="53"/>
      <c r="S210" s="31"/>
      <c r="T210" s="54"/>
      <c r="U210" s="32"/>
      <c r="V210" s="32"/>
      <c r="W210" s="55" t="s">
        <v>48</v>
      </c>
    </row>
    <row r="211" spans="1:23" ht="17.25" x14ac:dyDescent="0.2">
      <c r="A211" s="58" t="s">
        <v>850</v>
      </c>
      <c r="B211" s="20">
        <v>44743</v>
      </c>
      <c r="C211" s="21">
        <v>44743</v>
      </c>
      <c r="D211" s="46"/>
      <c r="E211" s="28" t="s">
        <v>854</v>
      </c>
      <c r="F211" s="23" t="s">
        <v>80</v>
      </c>
      <c r="G211" s="56"/>
      <c r="H211" s="52"/>
      <c r="I211" s="52"/>
      <c r="J211" s="25"/>
      <c r="K211" s="25"/>
      <c r="L211" s="26" t="s">
        <v>194</v>
      </c>
      <c r="M211" s="29" t="s">
        <v>194</v>
      </c>
      <c r="N211" s="29"/>
      <c r="O211" s="29"/>
      <c r="P211" s="29"/>
      <c r="Q211" s="30"/>
      <c r="R211" s="53"/>
      <c r="S211" s="31"/>
      <c r="T211" s="54"/>
      <c r="U211" s="32"/>
      <c r="V211" s="32"/>
      <c r="W211" s="55" t="s">
        <v>195</v>
      </c>
    </row>
    <row r="212" spans="1:23" ht="17.25" x14ac:dyDescent="0.2">
      <c r="A212" s="58" t="s">
        <v>850</v>
      </c>
      <c r="B212" s="20">
        <v>44744</v>
      </c>
      <c r="C212" s="21">
        <v>44744</v>
      </c>
      <c r="D212" s="46"/>
      <c r="E212" s="28" t="s">
        <v>855</v>
      </c>
      <c r="F212" s="23" t="s">
        <v>33</v>
      </c>
      <c r="G212" s="56"/>
      <c r="H212" s="52"/>
      <c r="I212" s="52"/>
      <c r="J212" s="25"/>
      <c r="K212" s="25"/>
      <c r="L212" s="26">
        <v>0.33333333333333331</v>
      </c>
      <c r="M212" s="29">
        <v>0.83333333333333337</v>
      </c>
      <c r="N212" s="29"/>
      <c r="O212" s="29"/>
      <c r="P212" s="29"/>
      <c r="Q212" s="30"/>
      <c r="R212" s="53"/>
      <c r="S212" s="31"/>
      <c r="T212" s="54"/>
      <c r="U212" s="32"/>
      <c r="V212" s="32"/>
      <c r="W212" s="55" t="s">
        <v>48</v>
      </c>
    </row>
    <row r="213" spans="1:23" ht="17.25" x14ac:dyDescent="0.2">
      <c r="A213" s="58" t="s">
        <v>850</v>
      </c>
      <c r="B213" s="20">
        <v>44745</v>
      </c>
      <c r="C213" s="21">
        <v>44745</v>
      </c>
      <c r="D213" s="46"/>
      <c r="E213" s="28" t="s">
        <v>1913</v>
      </c>
      <c r="F213" s="23" t="s">
        <v>39</v>
      </c>
      <c r="G213" s="56"/>
      <c r="H213" s="52"/>
      <c r="I213" s="52"/>
      <c r="J213" s="25"/>
      <c r="K213" s="25"/>
      <c r="L213" s="26">
        <v>0.41666666666666669</v>
      </c>
      <c r="M213" s="29">
        <v>0.91666666666666663</v>
      </c>
      <c r="N213" s="29"/>
      <c r="O213" s="29"/>
      <c r="P213" s="29"/>
      <c r="Q213" s="30"/>
      <c r="R213" s="53"/>
      <c r="S213" s="31"/>
      <c r="T213" s="54"/>
      <c r="U213" s="32"/>
      <c r="V213" s="32"/>
      <c r="W213" s="55" t="s">
        <v>48</v>
      </c>
    </row>
    <row r="214" spans="1:23" ht="17.25" x14ac:dyDescent="0.2">
      <c r="A214" s="58" t="s">
        <v>850</v>
      </c>
      <c r="B214" s="20">
        <v>44746</v>
      </c>
      <c r="C214" s="21">
        <v>44746</v>
      </c>
      <c r="D214" s="46"/>
      <c r="E214" s="28" t="s">
        <v>879</v>
      </c>
      <c r="F214" s="23" t="s">
        <v>33</v>
      </c>
      <c r="G214" s="56"/>
      <c r="H214" s="52"/>
      <c r="I214" s="52"/>
      <c r="J214" s="25"/>
      <c r="K214" s="25"/>
      <c r="L214" s="26">
        <v>0.54166666666666663</v>
      </c>
      <c r="M214" s="29">
        <v>0.83333333333333337</v>
      </c>
      <c r="N214" s="29"/>
      <c r="O214" s="29"/>
      <c r="P214" s="29"/>
      <c r="Q214" s="30"/>
      <c r="R214" s="53"/>
      <c r="S214" s="31"/>
      <c r="T214" s="54"/>
      <c r="U214" s="32"/>
      <c r="V214" s="32"/>
      <c r="W214" s="55" t="s">
        <v>48</v>
      </c>
    </row>
    <row r="215" spans="1:23" ht="17.25" x14ac:dyDescent="0.2">
      <c r="A215" s="58" t="s">
        <v>850</v>
      </c>
      <c r="B215" s="20">
        <v>44747</v>
      </c>
      <c r="C215" s="21">
        <v>44747</v>
      </c>
      <c r="D215" s="46"/>
      <c r="E215" s="28" t="s">
        <v>891</v>
      </c>
      <c r="F215" s="23" t="s">
        <v>39</v>
      </c>
      <c r="G215" s="56"/>
      <c r="H215" s="52"/>
      <c r="I215" s="52"/>
      <c r="J215" s="25"/>
      <c r="K215" s="25"/>
      <c r="L215" s="26">
        <v>0.54166666666666663</v>
      </c>
      <c r="M215" s="29">
        <v>0.83333333333333337</v>
      </c>
      <c r="N215" s="29"/>
      <c r="O215" s="29"/>
      <c r="P215" s="29"/>
      <c r="Q215" s="30"/>
      <c r="R215" s="53"/>
      <c r="S215" s="31"/>
      <c r="T215" s="54"/>
      <c r="U215" s="32"/>
      <c r="V215" s="32"/>
      <c r="W215" s="55" t="s">
        <v>48</v>
      </c>
    </row>
    <row r="216" spans="1:23" ht="17.25" x14ac:dyDescent="0.2">
      <c r="A216" s="58" t="s">
        <v>850</v>
      </c>
      <c r="B216" s="20">
        <v>44748</v>
      </c>
      <c r="C216" s="21">
        <v>44748</v>
      </c>
      <c r="D216" s="46"/>
      <c r="E216" s="28" t="s">
        <v>909</v>
      </c>
      <c r="F216" s="23" t="s">
        <v>33</v>
      </c>
      <c r="G216" s="56"/>
      <c r="H216" s="52"/>
      <c r="I216" s="52"/>
      <c r="J216" s="25"/>
      <c r="K216" s="25"/>
      <c r="L216" s="26">
        <v>0.70833333333333337</v>
      </c>
      <c r="M216" s="29" t="s">
        <v>194</v>
      </c>
      <c r="N216" s="29"/>
      <c r="O216" s="29"/>
      <c r="P216" s="29"/>
      <c r="Q216" s="30"/>
      <c r="R216" s="53"/>
      <c r="S216" s="31"/>
      <c r="T216" s="54"/>
      <c r="U216" s="32"/>
      <c r="V216" s="32"/>
      <c r="W216" s="55" t="s">
        <v>48</v>
      </c>
    </row>
    <row r="217" spans="1:23" ht="17.25" x14ac:dyDescent="0.2">
      <c r="A217" s="58" t="s">
        <v>850</v>
      </c>
      <c r="B217" s="20">
        <v>44749</v>
      </c>
      <c r="C217" s="21">
        <v>44749</v>
      </c>
      <c r="D217" s="46"/>
      <c r="E217" s="28" t="s">
        <v>909</v>
      </c>
      <c r="F217" s="23" t="s">
        <v>33</v>
      </c>
      <c r="G217" s="56"/>
      <c r="H217" s="52"/>
      <c r="I217" s="52"/>
      <c r="J217" s="25"/>
      <c r="K217" s="25"/>
      <c r="L217" s="26" t="s">
        <v>194</v>
      </c>
      <c r="M217" s="29">
        <v>0.75</v>
      </c>
      <c r="N217" s="29"/>
      <c r="O217" s="29"/>
      <c r="P217" s="29"/>
      <c r="Q217" s="30"/>
      <c r="R217" s="53"/>
      <c r="S217" s="31"/>
      <c r="T217" s="54"/>
      <c r="U217" s="32"/>
      <c r="V217" s="32"/>
      <c r="W217" s="55" t="s">
        <v>48</v>
      </c>
    </row>
    <row r="218" spans="1:23" ht="17.25" x14ac:dyDescent="0.2">
      <c r="A218" s="58" t="s">
        <v>850</v>
      </c>
      <c r="B218" s="20">
        <v>44750</v>
      </c>
      <c r="C218" s="21">
        <v>44750</v>
      </c>
      <c r="D218" s="46"/>
      <c r="E218" s="28" t="s">
        <v>932</v>
      </c>
      <c r="F218" s="23" t="s">
        <v>39</v>
      </c>
      <c r="G218" s="56"/>
      <c r="H218" s="52"/>
      <c r="I218" s="52"/>
      <c r="J218" s="25"/>
      <c r="K218" s="25"/>
      <c r="L218" s="26">
        <v>0.33333333333333331</v>
      </c>
      <c r="M218" s="29">
        <v>0.70833333333333337</v>
      </c>
      <c r="N218" s="29"/>
      <c r="O218" s="29"/>
      <c r="P218" s="29"/>
      <c r="Q218" s="30"/>
      <c r="R218" s="53"/>
      <c r="S218" s="31"/>
      <c r="T218" s="54"/>
      <c r="U218" s="32"/>
      <c r="V218" s="32"/>
      <c r="W218" s="55" t="s">
        <v>48</v>
      </c>
    </row>
    <row r="219" spans="1:23" ht="17.25" x14ac:dyDescent="0.2">
      <c r="A219" s="58" t="s">
        <v>850</v>
      </c>
      <c r="B219" s="20">
        <v>44751</v>
      </c>
      <c r="C219" s="21">
        <v>44751</v>
      </c>
      <c r="D219" s="46"/>
      <c r="E219" s="28" t="s">
        <v>940</v>
      </c>
      <c r="F219" s="23" t="s">
        <v>39</v>
      </c>
      <c r="G219" s="56"/>
      <c r="H219" s="52"/>
      <c r="I219" s="52"/>
      <c r="J219" s="25"/>
      <c r="K219" s="25"/>
      <c r="L219" s="26">
        <v>0.375</v>
      </c>
      <c r="M219" s="29">
        <v>0.75</v>
      </c>
      <c r="N219" s="29"/>
      <c r="O219" s="29"/>
      <c r="P219" s="29"/>
      <c r="Q219" s="30"/>
      <c r="R219" s="53"/>
      <c r="S219" s="31"/>
      <c r="T219" s="54"/>
      <c r="U219" s="32"/>
      <c r="V219" s="32"/>
      <c r="W219" s="55" t="s">
        <v>48</v>
      </c>
    </row>
    <row r="220" spans="1:23" ht="17.25" x14ac:dyDescent="0.2">
      <c r="A220" s="58" t="s">
        <v>850</v>
      </c>
      <c r="B220" s="20">
        <v>44752</v>
      </c>
      <c r="C220" s="21">
        <v>44752</v>
      </c>
      <c r="D220" s="46"/>
      <c r="E220" s="28" t="s">
        <v>956</v>
      </c>
      <c r="F220" s="23" t="s">
        <v>276</v>
      </c>
      <c r="G220" s="56"/>
      <c r="H220" s="52"/>
      <c r="I220" s="52"/>
      <c r="J220" s="25"/>
      <c r="K220" s="25"/>
      <c r="L220" s="26">
        <v>0.33333333333333331</v>
      </c>
      <c r="M220" s="29">
        <v>0.83333333333333337</v>
      </c>
      <c r="N220" s="29"/>
      <c r="O220" s="29"/>
      <c r="P220" s="29"/>
      <c r="Q220" s="30"/>
      <c r="R220" s="53"/>
      <c r="S220" s="31"/>
      <c r="T220" s="54"/>
      <c r="U220" s="32"/>
      <c r="V220" s="32"/>
      <c r="W220" s="55" t="s">
        <v>48</v>
      </c>
    </row>
    <row r="221" spans="1:23" ht="17.25" x14ac:dyDescent="0.2">
      <c r="A221" s="58" t="s">
        <v>850</v>
      </c>
      <c r="B221" s="20">
        <v>44753</v>
      </c>
      <c r="C221" s="21">
        <v>44753</v>
      </c>
      <c r="D221" s="46"/>
      <c r="E221" s="28" t="s">
        <v>970</v>
      </c>
      <c r="F221" s="23" t="s">
        <v>33</v>
      </c>
      <c r="G221" s="56"/>
      <c r="H221" s="52"/>
      <c r="I221" s="52"/>
      <c r="J221" s="25"/>
      <c r="K221" s="25"/>
      <c r="L221" s="26">
        <v>0.375</v>
      </c>
      <c r="M221" s="29">
        <v>0.91666666666666663</v>
      </c>
      <c r="N221" s="29"/>
      <c r="O221" s="29"/>
      <c r="P221" s="29"/>
      <c r="Q221" s="30"/>
      <c r="R221" s="53"/>
      <c r="S221" s="31"/>
      <c r="T221" s="54"/>
      <c r="U221" s="32"/>
      <c r="V221" s="32"/>
      <c r="W221" s="55" t="s">
        <v>48</v>
      </c>
    </row>
    <row r="222" spans="1:23" ht="17.25" x14ac:dyDescent="0.2">
      <c r="A222" s="58" t="s">
        <v>850</v>
      </c>
      <c r="B222" s="20">
        <v>44754</v>
      </c>
      <c r="C222" s="21">
        <v>44754</v>
      </c>
      <c r="D222" s="46"/>
      <c r="E222" s="28" t="s">
        <v>982</v>
      </c>
      <c r="F222" s="23" t="s">
        <v>33</v>
      </c>
      <c r="G222" s="56"/>
      <c r="H222" s="52"/>
      <c r="I222" s="52"/>
      <c r="J222" s="25"/>
      <c r="K222" s="25"/>
      <c r="L222" s="26">
        <v>0.33333333333333331</v>
      </c>
      <c r="M222" s="29">
        <v>0.625</v>
      </c>
      <c r="N222" s="29"/>
      <c r="O222" s="29"/>
      <c r="P222" s="29"/>
      <c r="Q222" s="30"/>
      <c r="R222" s="53"/>
      <c r="S222" s="31"/>
      <c r="T222" s="54"/>
      <c r="U222" s="32"/>
      <c r="V222" s="32"/>
      <c r="W222" s="55" t="s">
        <v>48</v>
      </c>
    </row>
    <row r="223" spans="1:23" ht="17.25" x14ac:dyDescent="0.2">
      <c r="A223" s="58" t="s">
        <v>850</v>
      </c>
      <c r="B223" s="20">
        <v>44755</v>
      </c>
      <c r="C223" s="21">
        <v>44755</v>
      </c>
      <c r="D223" s="46"/>
      <c r="E223" s="28" t="s">
        <v>991</v>
      </c>
      <c r="F223" s="23" t="s">
        <v>992</v>
      </c>
      <c r="G223" s="56"/>
      <c r="H223" s="52"/>
      <c r="I223" s="52"/>
      <c r="J223" s="25"/>
      <c r="K223" s="25"/>
      <c r="L223" s="26">
        <v>0.29166666666666669</v>
      </c>
      <c r="M223" s="29">
        <v>0.29166666666666669</v>
      </c>
      <c r="N223" s="29"/>
      <c r="O223" s="29"/>
      <c r="P223" s="29"/>
      <c r="Q223" s="30"/>
      <c r="R223" s="53"/>
      <c r="S223" s="31"/>
      <c r="T223" s="54"/>
      <c r="U223" s="32"/>
      <c r="V223" s="32"/>
      <c r="W223" s="55" t="s">
        <v>195</v>
      </c>
    </row>
    <row r="224" spans="1:23" ht="17.25" x14ac:dyDescent="0.2">
      <c r="A224" s="58" t="s">
        <v>850</v>
      </c>
      <c r="B224" s="20">
        <v>44755</v>
      </c>
      <c r="C224" s="21">
        <v>44755</v>
      </c>
      <c r="D224" s="46"/>
      <c r="E224" s="28" t="s">
        <v>993</v>
      </c>
      <c r="F224" s="23" t="s">
        <v>39</v>
      </c>
      <c r="G224" s="56"/>
      <c r="H224" s="52"/>
      <c r="I224" s="52"/>
      <c r="J224" s="25"/>
      <c r="K224" s="25"/>
      <c r="L224" s="26">
        <v>0.58333333333333337</v>
      </c>
      <c r="M224" s="29">
        <v>0.91666666666666663</v>
      </c>
      <c r="N224" s="29"/>
      <c r="O224" s="29"/>
      <c r="P224" s="29"/>
      <c r="Q224" s="30"/>
      <c r="R224" s="53"/>
      <c r="S224" s="31"/>
      <c r="T224" s="54"/>
      <c r="U224" s="32"/>
      <c r="V224" s="32"/>
      <c r="W224" s="55" t="s">
        <v>48</v>
      </c>
    </row>
    <row r="225" spans="1:23" ht="17.25" x14ac:dyDescent="0.2">
      <c r="A225" s="58" t="s">
        <v>850</v>
      </c>
      <c r="B225" s="20">
        <v>44756</v>
      </c>
      <c r="C225" s="21">
        <v>44756</v>
      </c>
      <c r="D225" s="46"/>
      <c r="E225" s="28" t="s">
        <v>1002</v>
      </c>
      <c r="F225" s="23" t="s">
        <v>992</v>
      </c>
      <c r="G225" s="56"/>
      <c r="H225" s="52"/>
      <c r="I225" s="52"/>
      <c r="J225" s="25"/>
      <c r="K225" s="25"/>
      <c r="L225" s="26">
        <v>0.95833333333333337</v>
      </c>
      <c r="M225" s="29">
        <v>0.54097222222222219</v>
      </c>
      <c r="N225" s="29"/>
      <c r="O225" s="29"/>
      <c r="P225" s="29"/>
      <c r="Q225" s="30"/>
      <c r="R225" s="53"/>
      <c r="S225" s="31"/>
      <c r="T225" s="54"/>
      <c r="U225" s="32"/>
      <c r="V225" s="32"/>
      <c r="W225" s="55" t="s">
        <v>195</v>
      </c>
    </row>
    <row r="226" spans="1:23" ht="17.25" x14ac:dyDescent="0.2">
      <c r="A226" s="58" t="s">
        <v>850</v>
      </c>
      <c r="B226" s="20">
        <v>44757</v>
      </c>
      <c r="C226" s="21">
        <v>44757</v>
      </c>
      <c r="D226" s="46"/>
      <c r="E226" s="28" t="s">
        <v>1003</v>
      </c>
      <c r="F226" s="23" t="s">
        <v>33</v>
      </c>
      <c r="G226" s="56"/>
      <c r="H226" s="52"/>
      <c r="I226" s="52"/>
      <c r="J226" s="25"/>
      <c r="K226" s="25"/>
      <c r="L226" s="26">
        <v>0.33333333333333331</v>
      </c>
      <c r="M226" s="29">
        <v>0.66666666666666663</v>
      </c>
      <c r="N226" s="29"/>
      <c r="O226" s="29"/>
      <c r="P226" s="29"/>
      <c r="Q226" s="30"/>
      <c r="R226" s="53"/>
      <c r="S226" s="31"/>
      <c r="T226" s="54"/>
      <c r="U226" s="32"/>
      <c r="V226" s="32"/>
      <c r="W226" s="55" t="s">
        <v>48</v>
      </c>
    </row>
    <row r="227" spans="1:23" ht="17.25" x14ac:dyDescent="0.2">
      <c r="A227" s="58" t="s">
        <v>850</v>
      </c>
      <c r="B227" s="20">
        <v>44758</v>
      </c>
      <c r="C227" s="21">
        <v>44758</v>
      </c>
      <c r="D227" s="46"/>
      <c r="E227" s="28" t="s">
        <v>1016</v>
      </c>
      <c r="F227" s="23" t="s">
        <v>33</v>
      </c>
      <c r="G227" s="56"/>
      <c r="H227" s="52"/>
      <c r="I227" s="52"/>
      <c r="J227" s="25"/>
      <c r="K227" s="25"/>
      <c r="L227" s="26">
        <v>0.33333333333333331</v>
      </c>
      <c r="M227" s="29">
        <v>0.70833333333333337</v>
      </c>
      <c r="N227" s="29"/>
      <c r="O227" s="29"/>
      <c r="P227" s="29"/>
      <c r="Q227" s="30"/>
      <c r="R227" s="53"/>
      <c r="S227" s="31"/>
      <c r="T227" s="54"/>
      <c r="U227" s="32"/>
      <c r="V227" s="32"/>
      <c r="W227" s="55" t="s">
        <v>48</v>
      </c>
    </row>
    <row r="228" spans="1:23" ht="18.75" x14ac:dyDescent="0.2">
      <c r="A228" s="16" t="s">
        <v>1020</v>
      </c>
      <c r="B228" s="17">
        <v>44758</v>
      </c>
      <c r="C228" s="18">
        <v>44758</v>
      </c>
      <c r="D228" s="33"/>
      <c r="E228" s="34" t="s">
        <v>1021</v>
      </c>
      <c r="F228" s="35"/>
      <c r="G228" s="36"/>
      <c r="H228" s="36"/>
      <c r="I228" s="36"/>
      <c r="J228" s="37"/>
      <c r="K228" s="37"/>
      <c r="L228" s="38"/>
      <c r="M228" s="39"/>
      <c r="N228" s="39"/>
      <c r="O228" s="39"/>
      <c r="P228" s="39"/>
      <c r="Q228" s="40"/>
      <c r="R228" s="41"/>
      <c r="S228" s="42"/>
      <c r="T228" s="42"/>
      <c r="U228" s="43"/>
      <c r="V228" s="43"/>
      <c r="W228" s="16"/>
    </row>
    <row r="229" spans="1:23" ht="17.25" x14ac:dyDescent="0.2">
      <c r="A229" s="58" t="s">
        <v>1020</v>
      </c>
      <c r="B229" s="20">
        <v>44758</v>
      </c>
      <c r="C229" s="21">
        <v>44758</v>
      </c>
      <c r="D229" s="46"/>
      <c r="E229" s="28" t="s">
        <v>1016</v>
      </c>
      <c r="F229" s="23" t="s">
        <v>33</v>
      </c>
      <c r="G229" s="56"/>
      <c r="H229" s="52"/>
      <c r="I229" s="52"/>
      <c r="J229" s="25"/>
      <c r="K229" s="25"/>
      <c r="L229" s="26">
        <v>0.33333333333333331</v>
      </c>
      <c r="M229" s="29">
        <v>0.70833333333333337</v>
      </c>
      <c r="N229" s="29"/>
      <c r="O229" s="29"/>
      <c r="P229" s="29"/>
      <c r="Q229" s="30"/>
      <c r="R229" s="53"/>
      <c r="S229" s="31"/>
      <c r="T229" s="54"/>
      <c r="U229" s="32"/>
      <c r="V229" s="32"/>
      <c r="W229" s="55" t="s">
        <v>48</v>
      </c>
    </row>
    <row r="230" spans="1:23" ht="17.25" x14ac:dyDescent="0.2">
      <c r="A230" s="58" t="s">
        <v>1020</v>
      </c>
      <c r="B230" s="20">
        <v>44759</v>
      </c>
      <c r="C230" s="21">
        <v>44759</v>
      </c>
      <c r="D230" s="46"/>
      <c r="E230" s="28" t="s">
        <v>1022</v>
      </c>
      <c r="F230" s="23" t="s">
        <v>39</v>
      </c>
      <c r="G230" s="56"/>
      <c r="H230" s="52"/>
      <c r="I230" s="52"/>
      <c r="J230" s="25"/>
      <c r="K230" s="25"/>
      <c r="L230" s="26">
        <v>0.66666666666666663</v>
      </c>
      <c r="M230" s="29">
        <v>0.83333333333333337</v>
      </c>
      <c r="N230" s="29"/>
      <c r="O230" s="29"/>
      <c r="P230" s="29"/>
      <c r="Q230" s="30"/>
      <c r="R230" s="53"/>
      <c r="S230" s="31"/>
      <c r="T230" s="54"/>
      <c r="U230" s="32"/>
      <c r="V230" s="32"/>
      <c r="W230" s="55" t="s">
        <v>48</v>
      </c>
    </row>
    <row r="231" spans="1:23" ht="17.25" x14ac:dyDescent="0.2">
      <c r="A231" s="58" t="s">
        <v>1020</v>
      </c>
      <c r="B231" s="20">
        <v>44760</v>
      </c>
      <c r="C231" s="21">
        <v>44760</v>
      </c>
      <c r="D231" s="46"/>
      <c r="E231" s="28" t="s">
        <v>1023</v>
      </c>
      <c r="F231" s="23" t="s">
        <v>1024</v>
      </c>
      <c r="G231" s="56"/>
      <c r="H231" s="52"/>
      <c r="I231" s="52"/>
      <c r="J231" s="25"/>
      <c r="K231" s="25"/>
      <c r="L231" s="26">
        <v>0.33333333333333331</v>
      </c>
      <c r="M231" s="29">
        <v>0.75</v>
      </c>
      <c r="N231" s="29"/>
      <c r="O231" s="29"/>
      <c r="P231" s="29"/>
      <c r="Q231" s="30"/>
      <c r="R231" s="53"/>
      <c r="S231" s="31"/>
      <c r="T231" s="54"/>
      <c r="U231" s="32"/>
      <c r="V231" s="32"/>
      <c r="W231" s="55" t="s">
        <v>48</v>
      </c>
    </row>
    <row r="232" spans="1:23" ht="17.25" x14ac:dyDescent="0.2">
      <c r="A232" s="58" t="s">
        <v>1020</v>
      </c>
      <c r="B232" s="20">
        <v>44761</v>
      </c>
      <c r="C232" s="21">
        <v>44761</v>
      </c>
      <c r="D232" s="46"/>
      <c r="E232" s="28" t="s">
        <v>1025</v>
      </c>
      <c r="F232" s="23" t="s">
        <v>1024</v>
      </c>
      <c r="G232" s="56"/>
      <c r="H232" s="52"/>
      <c r="I232" s="52"/>
      <c r="J232" s="25"/>
      <c r="K232" s="25"/>
      <c r="L232" s="26">
        <v>0.33333333333333331</v>
      </c>
      <c r="M232" s="29">
        <v>0.75</v>
      </c>
      <c r="N232" s="29"/>
      <c r="O232" s="29"/>
      <c r="P232" s="29"/>
      <c r="Q232" s="30"/>
      <c r="R232" s="53"/>
      <c r="S232" s="31"/>
      <c r="T232" s="54"/>
      <c r="U232" s="32"/>
      <c r="V232" s="32"/>
      <c r="W232" s="55" t="s">
        <v>48</v>
      </c>
    </row>
    <row r="233" spans="1:23" ht="17.25" x14ac:dyDescent="0.2">
      <c r="A233" s="58" t="s">
        <v>1020</v>
      </c>
      <c r="B233" s="20">
        <v>44762</v>
      </c>
      <c r="C233" s="21">
        <v>44762</v>
      </c>
      <c r="D233" s="46"/>
      <c r="E233" s="28" t="s">
        <v>1026</v>
      </c>
      <c r="F233" s="23" t="s">
        <v>1024</v>
      </c>
      <c r="G233" s="56"/>
      <c r="H233" s="52"/>
      <c r="I233" s="52"/>
      <c r="J233" s="25"/>
      <c r="K233" s="25"/>
      <c r="L233" s="26">
        <v>0.33333333333333331</v>
      </c>
      <c r="M233" s="29">
        <v>0.75</v>
      </c>
      <c r="N233" s="29"/>
      <c r="O233" s="29"/>
      <c r="P233" s="29"/>
      <c r="Q233" s="30"/>
      <c r="R233" s="53"/>
      <c r="S233" s="31"/>
      <c r="T233" s="54"/>
      <c r="U233" s="32"/>
      <c r="V233" s="32"/>
      <c r="W233" s="55" t="s">
        <v>48</v>
      </c>
    </row>
    <row r="234" spans="1:23" ht="17.25" x14ac:dyDescent="0.2">
      <c r="A234" s="58" t="s">
        <v>1020</v>
      </c>
      <c r="B234" s="20">
        <v>44763</v>
      </c>
      <c r="C234" s="21">
        <v>44763</v>
      </c>
      <c r="D234" s="46"/>
      <c r="E234" s="28" t="s">
        <v>1029</v>
      </c>
      <c r="F234" s="23" t="s">
        <v>1024</v>
      </c>
      <c r="G234" s="56"/>
      <c r="H234" s="52"/>
      <c r="I234" s="52"/>
      <c r="J234" s="25"/>
      <c r="K234" s="25"/>
      <c r="L234" s="26">
        <v>0.33333333333333331</v>
      </c>
      <c r="M234" s="29">
        <v>0.75</v>
      </c>
      <c r="N234" s="29"/>
      <c r="O234" s="29"/>
      <c r="P234" s="29"/>
      <c r="Q234" s="30"/>
      <c r="R234" s="53"/>
      <c r="S234" s="31"/>
      <c r="T234" s="54"/>
      <c r="U234" s="32"/>
      <c r="V234" s="32"/>
      <c r="W234" s="55" t="s">
        <v>48</v>
      </c>
    </row>
    <row r="235" spans="1:23" ht="17.25" x14ac:dyDescent="0.2">
      <c r="A235" s="58" t="s">
        <v>1020</v>
      </c>
      <c r="B235" s="20">
        <v>44764</v>
      </c>
      <c r="C235" s="21">
        <v>44764</v>
      </c>
      <c r="D235" s="46"/>
      <c r="E235" s="28" t="s">
        <v>1915</v>
      </c>
      <c r="F235" s="23" t="s">
        <v>1024</v>
      </c>
      <c r="G235" s="56"/>
      <c r="H235" s="52"/>
      <c r="I235" s="52"/>
      <c r="J235" s="25"/>
      <c r="K235" s="25"/>
      <c r="L235" s="26">
        <v>0.33333333333333331</v>
      </c>
      <c r="M235" s="29">
        <v>0.5</v>
      </c>
      <c r="N235" s="29"/>
      <c r="O235" s="29"/>
      <c r="P235" s="29"/>
      <c r="Q235" s="30"/>
      <c r="R235" s="53"/>
      <c r="S235" s="31"/>
      <c r="T235" s="54"/>
      <c r="U235" s="32"/>
      <c r="V235" s="32"/>
      <c r="W235" s="55" t="s">
        <v>48</v>
      </c>
    </row>
    <row r="236" spans="1:23" ht="17.25" x14ac:dyDescent="0.2">
      <c r="A236" s="58" t="s">
        <v>1020</v>
      </c>
      <c r="B236" s="20">
        <v>44764</v>
      </c>
      <c r="C236" s="21">
        <v>44764</v>
      </c>
      <c r="D236" s="46"/>
      <c r="E236" s="28" t="s">
        <v>1916</v>
      </c>
      <c r="F236" s="23" t="s">
        <v>1024</v>
      </c>
      <c r="G236" s="56"/>
      <c r="H236" s="52"/>
      <c r="I236" s="52"/>
      <c r="J236" s="25"/>
      <c r="K236" s="25"/>
      <c r="L236" s="26">
        <v>0.58333333333333337</v>
      </c>
      <c r="M236" s="29">
        <v>0.75</v>
      </c>
      <c r="N236" s="29"/>
      <c r="O236" s="29"/>
      <c r="P236" s="29"/>
      <c r="Q236" s="30"/>
      <c r="R236" s="53"/>
      <c r="S236" s="31"/>
      <c r="T236" s="54"/>
      <c r="U236" s="32"/>
      <c r="V236" s="32"/>
      <c r="W236" s="55" t="s">
        <v>48</v>
      </c>
    </row>
    <row r="237" spans="1:23" ht="17.25" x14ac:dyDescent="0.2">
      <c r="A237" s="58" t="s">
        <v>1020</v>
      </c>
      <c r="B237" s="20">
        <v>44765</v>
      </c>
      <c r="C237" s="21">
        <v>44765</v>
      </c>
      <c r="D237" s="46"/>
      <c r="E237" s="28" t="s">
        <v>1032</v>
      </c>
      <c r="F237" s="23" t="s">
        <v>33</v>
      </c>
      <c r="G237" s="56"/>
      <c r="H237" s="52"/>
      <c r="I237" s="52"/>
      <c r="J237" s="25"/>
      <c r="K237" s="25"/>
      <c r="L237" s="26">
        <v>0.33333333333333331</v>
      </c>
      <c r="M237" s="29">
        <v>0.75</v>
      </c>
      <c r="N237" s="29"/>
      <c r="O237" s="29"/>
      <c r="P237" s="29"/>
      <c r="Q237" s="30"/>
      <c r="R237" s="53"/>
      <c r="S237" s="31"/>
      <c r="T237" s="54"/>
      <c r="U237" s="32"/>
      <c r="V237" s="32"/>
      <c r="W237" s="55" t="s">
        <v>48</v>
      </c>
    </row>
    <row r="238" spans="1:23" ht="18.75" x14ac:dyDescent="0.2">
      <c r="A238" s="16" t="s">
        <v>1033</v>
      </c>
      <c r="B238" s="17">
        <v>44765</v>
      </c>
      <c r="C238" s="18">
        <v>44765</v>
      </c>
      <c r="D238" s="33"/>
      <c r="E238" s="34" t="s">
        <v>1034</v>
      </c>
      <c r="F238" s="35"/>
      <c r="G238" s="36"/>
      <c r="H238" s="36"/>
      <c r="I238" s="36"/>
      <c r="J238" s="37"/>
      <c r="K238" s="37"/>
      <c r="L238" s="38"/>
      <c r="M238" s="39"/>
      <c r="N238" s="39"/>
      <c r="O238" s="39"/>
      <c r="P238" s="39"/>
      <c r="Q238" s="40"/>
      <c r="R238" s="41"/>
      <c r="S238" s="42"/>
      <c r="T238" s="42"/>
      <c r="U238" s="43"/>
      <c r="V238" s="43"/>
      <c r="W238" s="16"/>
    </row>
    <row r="239" spans="1:23" ht="17.25" x14ac:dyDescent="0.2">
      <c r="A239" s="58" t="s">
        <v>1033</v>
      </c>
      <c r="B239" s="20">
        <v>44765</v>
      </c>
      <c r="C239" s="21">
        <v>44765</v>
      </c>
      <c r="D239" s="46"/>
      <c r="E239" s="28" t="s">
        <v>1032</v>
      </c>
      <c r="F239" s="23" t="s">
        <v>33</v>
      </c>
      <c r="G239" s="56"/>
      <c r="H239" s="52"/>
      <c r="I239" s="52"/>
      <c r="J239" s="25"/>
      <c r="K239" s="25"/>
      <c r="L239" s="26">
        <v>0.33333333333333331</v>
      </c>
      <c r="M239" s="29">
        <v>0.75</v>
      </c>
      <c r="N239" s="29"/>
      <c r="O239" s="29"/>
      <c r="P239" s="29"/>
      <c r="Q239" s="30"/>
      <c r="R239" s="53"/>
      <c r="S239" s="31"/>
      <c r="T239" s="54"/>
      <c r="U239" s="32"/>
      <c r="V239" s="32"/>
      <c r="W239" s="55" t="s">
        <v>48</v>
      </c>
    </row>
    <row r="240" spans="1:23" ht="17.25" x14ac:dyDescent="0.2">
      <c r="A240" s="58" t="s">
        <v>1033</v>
      </c>
      <c r="B240" s="20">
        <v>44766</v>
      </c>
      <c r="C240" s="21">
        <v>44766</v>
      </c>
      <c r="D240" s="46"/>
      <c r="E240" s="28" t="s">
        <v>1035</v>
      </c>
      <c r="F240" s="23" t="s">
        <v>1024</v>
      </c>
      <c r="G240" s="56"/>
      <c r="H240" s="52"/>
      <c r="I240" s="52"/>
      <c r="J240" s="25"/>
      <c r="K240" s="25"/>
      <c r="L240" s="26"/>
      <c r="M240" s="29"/>
      <c r="N240" s="29"/>
      <c r="O240" s="29"/>
      <c r="P240" s="29"/>
      <c r="Q240" s="30"/>
      <c r="R240" s="53"/>
      <c r="S240" s="31"/>
      <c r="T240" s="54"/>
      <c r="U240" s="32"/>
      <c r="V240" s="32"/>
      <c r="W240" s="55"/>
    </row>
    <row r="241" spans="1:23" ht="17.25" x14ac:dyDescent="0.2">
      <c r="A241" s="58" t="s">
        <v>1033</v>
      </c>
      <c r="B241" s="20">
        <v>44767</v>
      </c>
      <c r="C241" s="21">
        <v>44767</v>
      </c>
      <c r="D241" s="46"/>
      <c r="E241" s="28" t="s">
        <v>1036</v>
      </c>
      <c r="F241" s="23" t="s">
        <v>1024</v>
      </c>
      <c r="G241" s="56"/>
      <c r="H241" s="52"/>
      <c r="I241" s="52"/>
      <c r="J241" s="25"/>
      <c r="K241" s="25"/>
      <c r="L241" s="26"/>
      <c r="M241" s="29"/>
      <c r="N241" s="29"/>
      <c r="O241" s="29"/>
      <c r="P241" s="29"/>
      <c r="Q241" s="30"/>
      <c r="R241" s="53"/>
      <c r="S241" s="31"/>
      <c r="T241" s="54"/>
      <c r="U241" s="32"/>
      <c r="V241" s="32"/>
      <c r="W241" s="55"/>
    </row>
    <row r="242" spans="1:23" ht="17.25" x14ac:dyDescent="0.2">
      <c r="A242" s="58" t="s">
        <v>1033</v>
      </c>
      <c r="B242" s="20">
        <v>44768</v>
      </c>
      <c r="C242" s="21">
        <v>44768</v>
      </c>
      <c r="D242" s="46"/>
      <c r="E242" s="28" t="s">
        <v>1037</v>
      </c>
      <c r="F242" s="23" t="s">
        <v>1024</v>
      </c>
      <c r="G242" s="56"/>
      <c r="H242" s="52"/>
      <c r="I242" s="52"/>
      <c r="J242" s="25"/>
      <c r="K242" s="25"/>
      <c r="L242" s="26"/>
      <c r="M242" s="29"/>
      <c r="N242" s="29"/>
      <c r="O242" s="29"/>
      <c r="P242" s="29"/>
      <c r="Q242" s="30"/>
      <c r="R242" s="53"/>
      <c r="S242" s="31"/>
      <c r="T242" s="54"/>
      <c r="U242" s="32"/>
      <c r="V242" s="32"/>
      <c r="W242" s="55"/>
    </row>
    <row r="243" spans="1:23" ht="17.25" x14ac:dyDescent="0.2">
      <c r="A243" s="58" t="s">
        <v>1033</v>
      </c>
      <c r="B243" s="20">
        <v>44769</v>
      </c>
      <c r="C243" s="21">
        <v>44769</v>
      </c>
      <c r="D243" s="46"/>
      <c r="E243" s="28" t="s">
        <v>1038</v>
      </c>
      <c r="F243" s="23" t="s">
        <v>1024</v>
      </c>
      <c r="G243" s="56"/>
      <c r="H243" s="52"/>
      <c r="I243" s="52"/>
      <c r="J243" s="25"/>
      <c r="K243" s="25"/>
      <c r="L243" s="26"/>
      <c r="M243" s="29"/>
      <c r="N243" s="29"/>
      <c r="O243" s="29"/>
      <c r="P243" s="29"/>
      <c r="Q243" s="30"/>
      <c r="R243" s="53"/>
      <c r="S243" s="31"/>
      <c r="T243" s="54"/>
      <c r="U243" s="32"/>
      <c r="V243" s="32"/>
      <c r="W243" s="55"/>
    </row>
    <row r="244" spans="1:23" ht="17.25" x14ac:dyDescent="0.2">
      <c r="A244" s="58" t="s">
        <v>1033</v>
      </c>
      <c r="B244" s="20">
        <v>44770</v>
      </c>
      <c r="C244" s="21">
        <v>44770</v>
      </c>
      <c r="D244" s="46"/>
      <c r="E244" s="28" t="s">
        <v>1039</v>
      </c>
      <c r="F244" s="23" t="s">
        <v>1024</v>
      </c>
      <c r="G244" s="56"/>
      <c r="H244" s="52"/>
      <c r="I244" s="52"/>
      <c r="J244" s="25"/>
      <c r="K244" s="25"/>
      <c r="L244" s="26"/>
      <c r="M244" s="29"/>
      <c r="N244" s="29"/>
      <c r="O244" s="29"/>
      <c r="P244" s="29"/>
      <c r="Q244" s="30"/>
      <c r="R244" s="53"/>
      <c r="S244" s="31"/>
      <c r="T244" s="54"/>
      <c r="U244" s="32"/>
      <c r="V244" s="32"/>
      <c r="W244" s="55"/>
    </row>
    <row r="245" spans="1:23" ht="17.25" x14ac:dyDescent="0.2">
      <c r="A245" s="58" t="s">
        <v>1033</v>
      </c>
      <c r="B245" s="20">
        <v>44771</v>
      </c>
      <c r="C245" s="21">
        <v>44771</v>
      </c>
      <c r="D245" s="46"/>
      <c r="E245" s="28" t="s">
        <v>1040</v>
      </c>
      <c r="F245" s="23" t="s">
        <v>1024</v>
      </c>
      <c r="G245" s="56"/>
      <c r="H245" s="52"/>
      <c r="I245" s="52"/>
      <c r="J245" s="25"/>
      <c r="K245" s="25"/>
      <c r="L245" s="26"/>
      <c r="M245" s="29"/>
      <c r="N245" s="29"/>
      <c r="O245" s="29"/>
      <c r="P245" s="29"/>
      <c r="Q245" s="30"/>
      <c r="R245" s="53"/>
      <c r="S245" s="31"/>
      <c r="T245" s="54"/>
      <c r="U245" s="32"/>
      <c r="V245" s="32"/>
      <c r="W245" s="55"/>
    </row>
    <row r="246" spans="1:23" ht="17.25" x14ac:dyDescent="0.2">
      <c r="A246" s="58" t="s">
        <v>1033</v>
      </c>
      <c r="B246" s="20">
        <v>44772</v>
      </c>
      <c r="C246" s="21">
        <v>44772</v>
      </c>
      <c r="D246" s="46"/>
      <c r="E246" s="28" t="s">
        <v>1041</v>
      </c>
      <c r="F246" s="23" t="s">
        <v>1024</v>
      </c>
      <c r="G246" s="56"/>
      <c r="H246" s="52"/>
      <c r="I246" s="52"/>
      <c r="J246" s="25"/>
      <c r="K246" s="25"/>
      <c r="L246" s="26"/>
      <c r="M246" s="29"/>
      <c r="N246" s="29"/>
      <c r="O246" s="29"/>
      <c r="P246" s="29"/>
      <c r="Q246" s="30"/>
      <c r="R246" s="53"/>
      <c r="S246" s="31"/>
      <c r="T246" s="54"/>
      <c r="U246" s="32"/>
      <c r="V246" s="32"/>
      <c r="W246" s="55"/>
    </row>
    <row r="247" spans="1:23" ht="17.25" x14ac:dyDescent="0.2">
      <c r="A247" s="58" t="s">
        <v>1033</v>
      </c>
      <c r="B247" s="20">
        <v>44773</v>
      </c>
      <c r="C247" s="21">
        <v>44773</v>
      </c>
      <c r="D247" s="46"/>
      <c r="E247" s="28" t="s">
        <v>1032</v>
      </c>
      <c r="F247" s="23" t="s">
        <v>33</v>
      </c>
      <c r="G247" s="56"/>
      <c r="H247" s="52"/>
      <c r="I247" s="52"/>
      <c r="J247" s="25"/>
      <c r="K247" s="25"/>
      <c r="L247" s="26">
        <v>0.33333333333333331</v>
      </c>
      <c r="M247" s="29">
        <v>0.75</v>
      </c>
      <c r="N247" s="29"/>
      <c r="O247" s="29"/>
      <c r="P247" s="29"/>
      <c r="Q247" s="30"/>
      <c r="R247" s="53"/>
      <c r="S247" s="31"/>
      <c r="T247" s="54"/>
      <c r="U247" s="32"/>
      <c r="V247" s="32"/>
      <c r="W247" s="55" t="s">
        <v>48</v>
      </c>
    </row>
    <row r="248" spans="1:23" ht="18.75" x14ac:dyDescent="0.2">
      <c r="A248" s="16" t="s">
        <v>1042</v>
      </c>
      <c r="B248" s="17">
        <v>44773</v>
      </c>
      <c r="C248" s="18">
        <v>44773</v>
      </c>
      <c r="D248" s="33"/>
      <c r="E248" s="34" t="s">
        <v>1043</v>
      </c>
      <c r="F248" s="35"/>
      <c r="G248" s="36"/>
      <c r="H248" s="36"/>
      <c r="I248" s="36"/>
      <c r="J248" s="37"/>
      <c r="K248" s="37"/>
      <c r="L248" s="38"/>
      <c r="M248" s="39"/>
      <c r="N248" s="39"/>
      <c r="O248" s="39"/>
      <c r="P248" s="39"/>
      <c r="Q248" s="40"/>
      <c r="R248" s="41"/>
      <c r="S248" s="42"/>
      <c r="T248" s="42"/>
      <c r="U248" s="43"/>
      <c r="V248" s="43"/>
      <c r="W248" s="16"/>
    </row>
    <row r="249" spans="1:23" ht="17.25" x14ac:dyDescent="0.2">
      <c r="A249" s="58" t="s">
        <v>1042</v>
      </c>
      <c r="B249" s="20">
        <v>44773</v>
      </c>
      <c r="C249" s="21">
        <v>44773</v>
      </c>
      <c r="D249" s="46"/>
      <c r="E249" s="28" t="s">
        <v>1032</v>
      </c>
      <c r="F249" s="23" t="s">
        <v>33</v>
      </c>
      <c r="G249" s="56"/>
      <c r="H249" s="52"/>
      <c r="I249" s="52"/>
      <c r="J249" s="25"/>
      <c r="K249" s="25"/>
      <c r="L249" s="26">
        <v>0.33333333333333331</v>
      </c>
      <c r="M249" s="29">
        <v>0.75</v>
      </c>
      <c r="N249" s="29"/>
      <c r="O249" s="29"/>
      <c r="P249" s="29"/>
      <c r="Q249" s="30"/>
      <c r="R249" s="53"/>
      <c r="S249" s="31"/>
      <c r="T249" s="54"/>
      <c r="U249" s="32"/>
      <c r="V249" s="32"/>
      <c r="W249" s="55" t="s">
        <v>48</v>
      </c>
    </row>
    <row r="250" spans="1:23" ht="17.25" x14ac:dyDescent="0.2">
      <c r="A250" s="58" t="s">
        <v>1042</v>
      </c>
      <c r="B250" s="20">
        <v>44774</v>
      </c>
      <c r="C250" s="21">
        <v>44774</v>
      </c>
      <c r="D250" s="46"/>
      <c r="E250" s="28" t="s">
        <v>1917</v>
      </c>
      <c r="F250" s="23" t="s">
        <v>1024</v>
      </c>
      <c r="G250" s="56"/>
      <c r="H250" s="52"/>
      <c r="I250" s="52"/>
      <c r="J250" s="25"/>
      <c r="K250" s="25"/>
      <c r="L250" s="26"/>
      <c r="M250" s="29">
        <v>0.75</v>
      </c>
      <c r="N250" s="29"/>
      <c r="O250" s="29"/>
      <c r="P250" s="29"/>
      <c r="Q250" s="30"/>
      <c r="R250" s="53"/>
      <c r="S250" s="31"/>
      <c r="T250" s="54"/>
      <c r="U250" s="32"/>
      <c r="V250" s="32"/>
      <c r="W250" s="55" t="s">
        <v>48</v>
      </c>
    </row>
    <row r="251" spans="1:23" ht="17.25" x14ac:dyDescent="0.2">
      <c r="A251" s="58" t="s">
        <v>1042</v>
      </c>
      <c r="B251" s="20">
        <v>44775</v>
      </c>
      <c r="C251" s="21">
        <v>44775</v>
      </c>
      <c r="D251" s="46"/>
      <c r="E251" s="28" t="s">
        <v>1045</v>
      </c>
      <c r="F251" s="23" t="s">
        <v>80</v>
      </c>
      <c r="G251" s="56"/>
      <c r="H251" s="52"/>
      <c r="I251" s="52"/>
      <c r="J251" s="25"/>
      <c r="K251" s="25"/>
      <c r="L251" s="26" t="s">
        <v>194</v>
      </c>
      <c r="M251" s="29" t="s">
        <v>194</v>
      </c>
      <c r="N251" s="29"/>
      <c r="O251" s="29"/>
      <c r="P251" s="29"/>
      <c r="Q251" s="30"/>
      <c r="R251" s="53"/>
      <c r="S251" s="31"/>
      <c r="T251" s="54"/>
      <c r="U251" s="32"/>
      <c r="V251" s="32"/>
      <c r="W251" s="55" t="s">
        <v>195</v>
      </c>
    </row>
    <row r="252" spans="1:23" ht="17.25" x14ac:dyDescent="0.2">
      <c r="A252" s="58" t="s">
        <v>1042</v>
      </c>
      <c r="B252" s="20">
        <v>44776</v>
      </c>
      <c r="C252" s="21">
        <v>44776</v>
      </c>
      <c r="D252" s="46"/>
      <c r="E252" s="28" t="s">
        <v>1046</v>
      </c>
      <c r="F252" s="23" t="s">
        <v>1024</v>
      </c>
      <c r="G252" s="56"/>
      <c r="H252" s="52"/>
      <c r="I252" s="52"/>
      <c r="J252" s="25"/>
      <c r="K252" s="25"/>
      <c r="L252" s="26">
        <v>0.41666666666666669</v>
      </c>
      <c r="M252" s="29">
        <v>0.66666666666666663</v>
      </c>
      <c r="N252" s="29"/>
      <c r="O252" s="29"/>
      <c r="P252" s="29"/>
      <c r="Q252" s="30"/>
      <c r="R252" s="53"/>
      <c r="S252" s="31"/>
      <c r="T252" s="54"/>
      <c r="U252" s="32"/>
      <c r="V252" s="32"/>
      <c r="W252" s="55" t="s">
        <v>48</v>
      </c>
    </row>
    <row r="253" spans="1:23" ht="17.25" x14ac:dyDescent="0.2">
      <c r="A253" s="58" t="s">
        <v>1042</v>
      </c>
      <c r="B253" s="20">
        <v>44777</v>
      </c>
      <c r="C253" s="21">
        <v>44777</v>
      </c>
      <c r="D253" s="46"/>
      <c r="E253" s="28" t="s">
        <v>1047</v>
      </c>
      <c r="F253" s="23" t="s">
        <v>39</v>
      </c>
      <c r="G253" s="56"/>
      <c r="H253" s="52"/>
      <c r="I253" s="52"/>
      <c r="J253" s="25"/>
      <c r="K253" s="25"/>
      <c r="L253" s="26">
        <v>0.54166666666666663</v>
      </c>
      <c r="M253" s="29">
        <v>0.75</v>
      </c>
      <c r="N253" s="29"/>
      <c r="O253" s="29"/>
      <c r="P253" s="29"/>
      <c r="Q253" s="30"/>
      <c r="R253" s="53"/>
      <c r="S253" s="31"/>
      <c r="T253" s="54"/>
      <c r="U253" s="32"/>
      <c r="V253" s="32"/>
      <c r="W253" s="55" t="s">
        <v>48</v>
      </c>
    </row>
    <row r="254" spans="1:23" ht="17.25" x14ac:dyDescent="0.2">
      <c r="A254" s="58" t="s">
        <v>1042</v>
      </c>
      <c r="B254" s="20">
        <v>44778</v>
      </c>
      <c r="C254" s="21">
        <v>44778</v>
      </c>
      <c r="D254" s="46"/>
      <c r="E254" s="28" t="s">
        <v>1048</v>
      </c>
      <c r="F254" s="23" t="s">
        <v>1024</v>
      </c>
      <c r="G254" s="56"/>
      <c r="H254" s="52"/>
      <c r="I254" s="52"/>
      <c r="J254" s="25"/>
      <c r="K254" s="25"/>
      <c r="L254" s="26"/>
      <c r="M254" s="29">
        <v>0.54166666666666663</v>
      </c>
      <c r="N254" s="29"/>
      <c r="O254" s="29"/>
      <c r="P254" s="29"/>
      <c r="Q254" s="30"/>
      <c r="R254" s="53"/>
      <c r="S254" s="31"/>
      <c r="T254" s="54"/>
      <c r="U254" s="32"/>
      <c r="V254" s="32"/>
      <c r="W254" s="55" t="s">
        <v>48</v>
      </c>
    </row>
    <row r="255" spans="1:23" ht="17.25" x14ac:dyDescent="0.2">
      <c r="A255" s="58" t="s">
        <v>1042</v>
      </c>
      <c r="B255" s="20">
        <v>44779</v>
      </c>
      <c r="C255" s="21">
        <v>44779</v>
      </c>
      <c r="D255" s="46"/>
      <c r="E255" s="28" t="s">
        <v>1049</v>
      </c>
      <c r="F255" s="23" t="s">
        <v>33</v>
      </c>
      <c r="G255" s="56"/>
      <c r="H255" s="52"/>
      <c r="I255" s="52"/>
      <c r="J255" s="25"/>
      <c r="K255" s="25"/>
      <c r="L255" s="26">
        <v>0.54166666666666663</v>
      </c>
      <c r="M255" s="29">
        <v>0.83333333333333337</v>
      </c>
      <c r="N255" s="29"/>
      <c r="O255" s="29"/>
      <c r="P255" s="29"/>
      <c r="Q255" s="30"/>
      <c r="R255" s="53"/>
      <c r="S255" s="31"/>
      <c r="T255" s="54"/>
      <c r="U255" s="32"/>
      <c r="V255" s="32"/>
      <c r="W255" s="55" t="s">
        <v>48</v>
      </c>
    </row>
    <row r="256" spans="1:23" ht="17.25" x14ac:dyDescent="0.2">
      <c r="A256" s="58" t="s">
        <v>1042</v>
      </c>
      <c r="B256" s="20">
        <v>44780</v>
      </c>
      <c r="C256" s="21">
        <v>44780</v>
      </c>
      <c r="D256" s="46"/>
      <c r="E256" s="28" t="s">
        <v>1063</v>
      </c>
      <c r="F256" s="23" t="s">
        <v>33</v>
      </c>
      <c r="G256" s="56"/>
      <c r="H256" s="52"/>
      <c r="I256" s="52"/>
      <c r="J256" s="25"/>
      <c r="K256" s="25"/>
      <c r="L256" s="26">
        <v>0.33333333333333331</v>
      </c>
      <c r="M256" s="29">
        <v>0.83333333333333337</v>
      </c>
      <c r="N256" s="29"/>
      <c r="O256" s="29"/>
      <c r="P256" s="29"/>
      <c r="Q256" s="30"/>
      <c r="R256" s="53"/>
      <c r="S256" s="31"/>
      <c r="T256" s="54"/>
      <c r="U256" s="32"/>
      <c r="V256" s="32"/>
      <c r="W256" s="55" t="s">
        <v>48</v>
      </c>
    </row>
    <row r="257" spans="1:23" ht="17.25" x14ac:dyDescent="0.2">
      <c r="A257" s="58" t="s">
        <v>1042</v>
      </c>
      <c r="B257" s="20">
        <v>44781</v>
      </c>
      <c r="C257" s="21">
        <v>44781</v>
      </c>
      <c r="D257" s="46"/>
      <c r="E257" s="28" t="s">
        <v>1079</v>
      </c>
      <c r="F257" s="23" t="s">
        <v>33</v>
      </c>
      <c r="G257" s="56"/>
      <c r="H257" s="52"/>
      <c r="I257" s="52"/>
      <c r="J257" s="25"/>
      <c r="K257" s="25"/>
      <c r="L257" s="26">
        <v>0.33333333333333331</v>
      </c>
      <c r="M257" s="29">
        <v>0.83333333333333337</v>
      </c>
      <c r="N257" s="29"/>
      <c r="O257" s="29"/>
      <c r="P257" s="29"/>
      <c r="Q257" s="30"/>
      <c r="R257" s="53"/>
      <c r="S257" s="31"/>
      <c r="T257" s="54"/>
      <c r="U257" s="32"/>
      <c r="V257" s="32"/>
      <c r="W257" s="55" t="s">
        <v>48</v>
      </c>
    </row>
    <row r="258" spans="1:23" ht="17.25" x14ac:dyDescent="0.2">
      <c r="A258" s="58" t="s">
        <v>1042</v>
      </c>
      <c r="B258" s="20">
        <v>44782</v>
      </c>
      <c r="C258" s="21">
        <v>44782</v>
      </c>
      <c r="D258" s="46"/>
      <c r="E258" s="28" t="s">
        <v>1092</v>
      </c>
      <c r="F258" s="23" t="s">
        <v>80</v>
      </c>
      <c r="G258" s="56"/>
      <c r="H258" s="52"/>
      <c r="I258" s="52"/>
      <c r="J258" s="25"/>
      <c r="K258" s="25"/>
      <c r="L258" s="26" t="s">
        <v>194</v>
      </c>
      <c r="M258" s="29" t="s">
        <v>194</v>
      </c>
      <c r="N258" s="29"/>
      <c r="O258" s="29"/>
      <c r="P258" s="29"/>
      <c r="Q258" s="30"/>
      <c r="R258" s="53"/>
      <c r="S258" s="31"/>
      <c r="T258" s="54"/>
      <c r="U258" s="32"/>
      <c r="V258" s="32"/>
      <c r="W258" s="55" t="s">
        <v>195</v>
      </c>
    </row>
    <row r="259" spans="1:23" ht="17.25" x14ac:dyDescent="0.2">
      <c r="A259" s="58" t="s">
        <v>1042</v>
      </c>
      <c r="B259" s="20">
        <v>44783</v>
      </c>
      <c r="C259" s="21">
        <v>44783</v>
      </c>
      <c r="D259" s="46"/>
      <c r="E259" s="28" t="s">
        <v>1093</v>
      </c>
      <c r="F259" s="23" t="s">
        <v>33</v>
      </c>
      <c r="G259" s="56"/>
      <c r="H259" s="52"/>
      <c r="I259" s="52"/>
      <c r="J259" s="25"/>
      <c r="K259" s="25"/>
      <c r="L259" s="26">
        <v>0.33333333333333331</v>
      </c>
      <c r="M259" s="29">
        <v>0.83333333333333337</v>
      </c>
      <c r="N259" s="29"/>
      <c r="O259" s="29"/>
      <c r="P259" s="29"/>
      <c r="Q259" s="30"/>
      <c r="R259" s="53"/>
      <c r="S259" s="31"/>
      <c r="T259" s="54"/>
      <c r="U259" s="32"/>
      <c r="V259" s="32"/>
      <c r="W259" s="55" t="s">
        <v>48</v>
      </c>
    </row>
    <row r="260" spans="1:23" ht="17.25" x14ac:dyDescent="0.2">
      <c r="A260" s="58" t="s">
        <v>1042</v>
      </c>
      <c r="B260" s="20">
        <v>44784</v>
      </c>
      <c r="C260" s="21">
        <v>44784</v>
      </c>
      <c r="D260" s="46"/>
      <c r="E260" s="28" t="s">
        <v>1094</v>
      </c>
      <c r="F260" s="23" t="s">
        <v>39</v>
      </c>
      <c r="G260" s="56"/>
      <c r="H260" s="52"/>
      <c r="I260" s="52"/>
      <c r="J260" s="25"/>
      <c r="K260" s="25"/>
      <c r="L260" s="26">
        <v>0.5</v>
      </c>
      <c r="M260" s="29">
        <v>0.83333333333333337</v>
      </c>
      <c r="N260" s="29"/>
      <c r="O260" s="29"/>
      <c r="P260" s="29"/>
      <c r="Q260" s="30"/>
      <c r="R260" s="53"/>
      <c r="S260" s="31"/>
      <c r="T260" s="54"/>
      <c r="U260" s="32"/>
      <c r="V260" s="32"/>
      <c r="W260" s="55" t="s">
        <v>48</v>
      </c>
    </row>
    <row r="261" spans="1:23" ht="17.25" x14ac:dyDescent="0.2">
      <c r="A261" s="58" t="s">
        <v>1042</v>
      </c>
      <c r="B261" s="20">
        <v>44785</v>
      </c>
      <c r="C261" s="21">
        <v>44785</v>
      </c>
      <c r="D261" s="46"/>
      <c r="E261" s="28" t="s">
        <v>1097</v>
      </c>
      <c r="F261" s="23" t="s">
        <v>33</v>
      </c>
      <c r="G261" s="56"/>
      <c r="H261" s="52"/>
      <c r="I261" s="52"/>
      <c r="J261" s="25"/>
      <c r="K261" s="25"/>
      <c r="L261" s="26">
        <v>0.29166666666666669</v>
      </c>
      <c r="M261" s="29">
        <v>0.54166666666666663</v>
      </c>
      <c r="N261" s="29"/>
      <c r="O261" s="29"/>
      <c r="P261" s="29"/>
      <c r="Q261" s="30"/>
      <c r="R261" s="53"/>
      <c r="S261" s="31"/>
      <c r="T261" s="54"/>
      <c r="U261" s="32"/>
      <c r="V261" s="32"/>
      <c r="W261" s="55" t="s">
        <v>48</v>
      </c>
    </row>
    <row r="262" spans="1:23" ht="17.25" x14ac:dyDescent="0.2">
      <c r="A262" s="58" t="s">
        <v>1042</v>
      </c>
      <c r="B262" s="20">
        <v>44786</v>
      </c>
      <c r="C262" s="21">
        <v>44786</v>
      </c>
      <c r="D262" s="46"/>
      <c r="E262" s="28" t="s">
        <v>1118</v>
      </c>
      <c r="F262" s="23" t="s">
        <v>33</v>
      </c>
      <c r="G262" s="56"/>
      <c r="H262" s="52"/>
      <c r="I262" s="52"/>
      <c r="J262" s="25"/>
      <c r="K262" s="25"/>
      <c r="L262" s="26">
        <v>0.375</v>
      </c>
      <c r="M262" s="29" t="s">
        <v>194</v>
      </c>
      <c r="N262" s="29"/>
      <c r="O262" s="29"/>
      <c r="P262" s="29"/>
      <c r="Q262" s="30"/>
      <c r="R262" s="53"/>
      <c r="S262" s="31"/>
      <c r="T262" s="54"/>
      <c r="U262" s="32"/>
      <c r="V262" s="32"/>
      <c r="W262" s="55" t="s">
        <v>48</v>
      </c>
    </row>
    <row r="263" spans="1:23" ht="18.75" x14ac:dyDescent="0.2">
      <c r="A263" s="16" t="s">
        <v>1119</v>
      </c>
      <c r="B263" s="17">
        <v>44786</v>
      </c>
      <c r="C263" s="18">
        <v>44786</v>
      </c>
      <c r="D263" s="33"/>
      <c r="E263" s="34" t="s">
        <v>1120</v>
      </c>
      <c r="F263" s="35"/>
      <c r="G263" s="36"/>
      <c r="H263" s="36"/>
      <c r="I263" s="36"/>
      <c r="J263" s="37"/>
      <c r="K263" s="37"/>
      <c r="L263" s="38"/>
      <c r="M263" s="39"/>
      <c r="N263" s="39"/>
      <c r="O263" s="39"/>
      <c r="P263" s="39"/>
      <c r="Q263" s="40"/>
      <c r="R263" s="41"/>
      <c r="S263" s="42"/>
      <c r="T263" s="42"/>
      <c r="U263" s="43"/>
      <c r="V263" s="43"/>
      <c r="W263" s="16"/>
    </row>
    <row r="264" spans="1:23" ht="17.25" x14ac:dyDescent="0.2">
      <c r="A264" s="58" t="s">
        <v>1119</v>
      </c>
      <c r="B264" s="20">
        <v>44786</v>
      </c>
      <c r="C264" s="21">
        <v>44786</v>
      </c>
      <c r="D264" s="46"/>
      <c r="E264" s="28" t="s">
        <v>1118</v>
      </c>
      <c r="F264" s="23" t="s">
        <v>33</v>
      </c>
      <c r="G264" s="56"/>
      <c r="H264" s="52"/>
      <c r="I264" s="52"/>
      <c r="J264" s="25"/>
      <c r="K264" s="25"/>
      <c r="L264" s="26">
        <v>0.375</v>
      </c>
      <c r="M264" s="29" t="s">
        <v>194</v>
      </c>
      <c r="N264" s="29"/>
      <c r="O264" s="29"/>
      <c r="P264" s="29"/>
      <c r="Q264" s="30"/>
      <c r="R264" s="53"/>
      <c r="S264" s="31"/>
      <c r="T264" s="54"/>
      <c r="U264" s="32"/>
      <c r="V264" s="32"/>
      <c r="W264" s="55" t="s">
        <v>48</v>
      </c>
    </row>
    <row r="265" spans="1:23" ht="17.25" x14ac:dyDescent="0.2">
      <c r="A265" s="58" t="s">
        <v>1119</v>
      </c>
      <c r="B265" s="20">
        <v>44787</v>
      </c>
      <c r="C265" s="21">
        <v>44787</v>
      </c>
      <c r="D265" s="46"/>
      <c r="E265" s="28" t="s">
        <v>1121</v>
      </c>
      <c r="F265" s="23" t="s">
        <v>33</v>
      </c>
      <c r="G265" s="56"/>
      <c r="H265" s="52"/>
      <c r="I265" s="52"/>
      <c r="J265" s="25"/>
      <c r="K265" s="25"/>
      <c r="L265" s="26" t="s">
        <v>194</v>
      </c>
      <c r="M265" s="29">
        <v>8.3333333333333329E-2</v>
      </c>
      <c r="N265" s="29"/>
      <c r="O265" s="29"/>
      <c r="P265" s="29"/>
      <c r="Q265" s="30"/>
      <c r="R265" s="53"/>
      <c r="S265" s="31"/>
      <c r="T265" s="54"/>
      <c r="U265" s="32"/>
      <c r="V265" s="32"/>
      <c r="W265" s="55" t="s">
        <v>48</v>
      </c>
    </row>
    <row r="266" spans="1:23" ht="17.25" x14ac:dyDescent="0.2">
      <c r="A266" s="58" t="s">
        <v>1119</v>
      </c>
      <c r="B266" s="20">
        <v>44788</v>
      </c>
      <c r="C266" s="21">
        <v>44788</v>
      </c>
      <c r="D266" s="46"/>
      <c r="E266" s="28" t="s">
        <v>1137</v>
      </c>
      <c r="F266" s="23" t="s">
        <v>33</v>
      </c>
      <c r="G266" s="56"/>
      <c r="H266" s="52"/>
      <c r="I266" s="52"/>
      <c r="J266" s="25"/>
      <c r="K266" s="25"/>
      <c r="L266" s="26">
        <v>0.3125</v>
      </c>
      <c r="M266" s="29">
        <v>0.83333333333333337</v>
      </c>
      <c r="N266" s="29"/>
      <c r="O266" s="29"/>
      <c r="P266" s="29"/>
      <c r="Q266" s="30"/>
      <c r="R266" s="53"/>
      <c r="S266" s="31"/>
      <c r="T266" s="54"/>
      <c r="U266" s="32"/>
      <c r="V266" s="32"/>
      <c r="W266" s="55" t="s">
        <v>48</v>
      </c>
    </row>
    <row r="267" spans="1:23" ht="17.25" x14ac:dyDescent="0.2">
      <c r="A267" s="58" t="s">
        <v>1119</v>
      </c>
      <c r="B267" s="20">
        <v>44789</v>
      </c>
      <c r="C267" s="21">
        <v>44789</v>
      </c>
      <c r="D267" s="46"/>
      <c r="E267" s="28" t="s">
        <v>1097</v>
      </c>
      <c r="F267" s="23" t="s">
        <v>33</v>
      </c>
      <c r="G267" s="56"/>
      <c r="H267" s="52"/>
      <c r="I267" s="52"/>
      <c r="J267" s="25"/>
      <c r="K267" s="25"/>
      <c r="L267" s="26">
        <v>0.41666666666666669</v>
      </c>
      <c r="M267" s="29">
        <v>0.875</v>
      </c>
      <c r="N267" s="29"/>
      <c r="O267" s="29"/>
      <c r="P267" s="29"/>
      <c r="Q267" s="30"/>
      <c r="R267" s="53"/>
      <c r="S267" s="31"/>
      <c r="T267" s="54"/>
      <c r="U267" s="32"/>
      <c r="V267" s="32"/>
      <c r="W267" s="55" t="s">
        <v>48</v>
      </c>
    </row>
    <row r="268" spans="1:23" ht="17.25" x14ac:dyDescent="0.2">
      <c r="A268" s="58" t="s">
        <v>1119</v>
      </c>
      <c r="B268" s="20">
        <v>44790</v>
      </c>
      <c r="C268" s="21">
        <v>44790</v>
      </c>
      <c r="D268" s="46"/>
      <c r="E268" s="28" t="s">
        <v>1152</v>
      </c>
      <c r="F268" s="23" t="s">
        <v>80</v>
      </c>
      <c r="G268" s="56"/>
      <c r="H268" s="52"/>
      <c r="I268" s="52"/>
      <c r="J268" s="25"/>
      <c r="K268" s="25"/>
      <c r="L268" s="26" t="s">
        <v>194</v>
      </c>
      <c r="M268" s="29" t="s">
        <v>194</v>
      </c>
      <c r="N268" s="29"/>
      <c r="O268" s="29"/>
      <c r="P268" s="29"/>
      <c r="Q268" s="30"/>
      <c r="R268" s="53"/>
      <c r="S268" s="31"/>
      <c r="T268" s="54"/>
      <c r="U268" s="32"/>
      <c r="V268" s="32"/>
      <c r="W268" s="55" t="s">
        <v>195</v>
      </c>
    </row>
    <row r="269" spans="1:23" ht="17.25" x14ac:dyDescent="0.2">
      <c r="A269" s="58" t="s">
        <v>1119</v>
      </c>
      <c r="B269" s="20">
        <v>44791</v>
      </c>
      <c r="C269" s="21">
        <v>44791</v>
      </c>
      <c r="D269" s="46"/>
      <c r="E269" s="28" t="s">
        <v>792</v>
      </c>
      <c r="F269" s="23" t="s">
        <v>33</v>
      </c>
      <c r="G269" s="56"/>
      <c r="H269" s="52"/>
      <c r="I269" s="52"/>
      <c r="J269" s="25"/>
      <c r="K269" s="25"/>
      <c r="L269" s="26">
        <v>0.29166666666666669</v>
      </c>
      <c r="M269" s="29">
        <v>0.91666666666666663</v>
      </c>
      <c r="N269" s="29"/>
      <c r="O269" s="29"/>
      <c r="P269" s="29"/>
      <c r="Q269" s="30"/>
      <c r="R269" s="53"/>
      <c r="S269" s="31"/>
      <c r="T269" s="54"/>
      <c r="U269" s="32"/>
      <c r="V269" s="32"/>
      <c r="W269" s="55" t="s">
        <v>48</v>
      </c>
    </row>
    <row r="270" spans="1:23" ht="17.25" x14ac:dyDescent="0.2">
      <c r="A270" s="58" t="s">
        <v>1119</v>
      </c>
      <c r="B270" s="20">
        <v>44792</v>
      </c>
      <c r="C270" s="21">
        <v>44792</v>
      </c>
      <c r="D270" s="46"/>
      <c r="E270" s="28" t="s">
        <v>1153</v>
      </c>
      <c r="F270" s="23" t="s">
        <v>33</v>
      </c>
      <c r="G270" s="56"/>
      <c r="H270" s="52"/>
      <c r="I270" s="52"/>
      <c r="J270" s="25"/>
      <c r="K270" s="25"/>
      <c r="L270" s="26">
        <v>0.3125</v>
      </c>
      <c r="M270" s="29">
        <v>0.83333333333333337</v>
      </c>
      <c r="N270" s="29"/>
      <c r="O270" s="29"/>
      <c r="P270" s="29"/>
      <c r="Q270" s="30"/>
      <c r="R270" s="53"/>
      <c r="S270" s="31"/>
      <c r="T270" s="54"/>
      <c r="U270" s="32"/>
      <c r="V270" s="32"/>
      <c r="W270" s="55" t="s">
        <v>48</v>
      </c>
    </row>
    <row r="271" spans="1:23" ht="17.25" x14ac:dyDescent="0.2">
      <c r="A271" s="58" t="s">
        <v>1119</v>
      </c>
      <c r="B271" s="20">
        <v>44793</v>
      </c>
      <c r="C271" s="21">
        <v>44793</v>
      </c>
      <c r="D271" s="46"/>
      <c r="E271" s="28" t="s">
        <v>1156</v>
      </c>
      <c r="F271" s="23" t="s">
        <v>39</v>
      </c>
      <c r="G271" s="56"/>
      <c r="H271" s="52"/>
      <c r="I271" s="52"/>
      <c r="J271" s="25"/>
      <c r="K271" s="25"/>
      <c r="L271" s="26">
        <v>0.33333333333333331</v>
      </c>
      <c r="M271" s="29">
        <v>0.83333333333333337</v>
      </c>
      <c r="N271" s="29"/>
      <c r="O271" s="29"/>
      <c r="P271" s="29"/>
      <c r="Q271" s="30"/>
      <c r="R271" s="53"/>
      <c r="S271" s="31"/>
      <c r="T271" s="54"/>
      <c r="U271" s="32"/>
      <c r="V271" s="32"/>
      <c r="W271" s="55" t="s">
        <v>48</v>
      </c>
    </row>
    <row r="272" spans="1:23" ht="17.25" x14ac:dyDescent="0.2">
      <c r="A272" s="58" t="s">
        <v>1119</v>
      </c>
      <c r="B272" s="20">
        <v>44794</v>
      </c>
      <c r="C272" s="21">
        <v>44794</v>
      </c>
      <c r="D272" s="46"/>
      <c r="E272" s="28" t="s">
        <v>823</v>
      </c>
      <c r="F272" s="23" t="s">
        <v>33</v>
      </c>
      <c r="G272" s="56"/>
      <c r="H272" s="52"/>
      <c r="I272" s="52"/>
      <c r="J272" s="25"/>
      <c r="K272" s="25"/>
      <c r="L272" s="26">
        <v>0.3125</v>
      </c>
      <c r="M272" s="29">
        <v>0.91666666666666663</v>
      </c>
      <c r="N272" s="29"/>
      <c r="O272" s="29"/>
      <c r="P272" s="29"/>
      <c r="Q272" s="30"/>
      <c r="R272" s="53"/>
      <c r="S272" s="31"/>
      <c r="T272" s="54"/>
      <c r="U272" s="32"/>
      <c r="V272" s="32"/>
      <c r="W272" s="55" t="s">
        <v>48</v>
      </c>
    </row>
    <row r="273" spans="1:23" ht="17.25" x14ac:dyDescent="0.2">
      <c r="A273" s="58" t="s">
        <v>1119</v>
      </c>
      <c r="B273" s="20">
        <v>44795</v>
      </c>
      <c r="C273" s="21">
        <v>44795</v>
      </c>
      <c r="D273" s="46"/>
      <c r="E273" s="28" t="s">
        <v>1173</v>
      </c>
      <c r="F273" s="23" t="s">
        <v>33</v>
      </c>
      <c r="G273" s="56"/>
      <c r="H273" s="52"/>
      <c r="I273" s="52"/>
      <c r="J273" s="25"/>
      <c r="K273" s="25"/>
      <c r="L273" s="26">
        <v>0.3125</v>
      </c>
      <c r="M273" s="29">
        <v>0.91666666666666663</v>
      </c>
      <c r="N273" s="29"/>
      <c r="O273" s="29"/>
      <c r="P273" s="29"/>
      <c r="Q273" s="30"/>
      <c r="R273" s="53"/>
      <c r="S273" s="31"/>
      <c r="T273" s="54"/>
      <c r="U273" s="32"/>
      <c r="V273" s="32"/>
      <c r="W273" s="55" t="s">
        <v>48</v>
      </c>
    </row>
    <row r="274" spans="1:23" ht="17.25" x14ac:dyDescent="0.2">
      <c r="A274" s="58" t="s">
        <v>1119</v>
      </c>
      <c r="B274" s="20">
        <v>44796</v>
      </c>
      <c r="C274" s="21">
        <v>44796</v>
      </c>
      <c r="D274" s="46"/>
      <c r="E274" s="28" t="s">
        <v>1185</v>
      </c>
      <c r="F274" s="23" t="s">
        <v>80</v>
      </c>
      <c r="G274" s="56"/>
      <c r="H274" s="52"/>
      <c r="I274" s="52"/>
      <c r="J274" s="25"/>
      <c r="K274" s="25"/>
      <c r="L274" s="26" t="s">
        <v>194</v>
      </c>
      <c r="M274" s="29" t="s">
        <v>194</v>
      </c>
      <c r="N274" s="29"/>
      <c r="O274" s="29"/>
      <c r="P274" s="29"/>
      <c r="Q274" s="30"/>
      <c r="R274" s="53"/>
      <c r="S274" s="31"/>
      <c r="T274" s="54"/>
      <c r="U274" s="32"/>
      <c r="V274" s="32"/>
      <c r="W274" s="55" t="s">
        <v>195</v>
      </c>
    </row>
    <row r="275" spans="1:23" ht="17.25" x14ac:dyDescent="0.2">
      <c r="A275" s="58" t="s">
        <v>1119</v>
      </c>
      <c r="B275" s="20">
        <v>44797</v>
      </c>
      <c r="C275" s="21">
        <v>44797</v>
      </c>
      <c r="D275" s="46"/>
      <c r="E275" s="28" t="s">
        <v>1186</v>
      </c>
      <c r="F275" s="23" t="s">
        <v>39</v>
      </c>
      <c r="G275" s="56"/>
      <c r="H275" s="52"/>
      <c r="I275" s="52"/>
      <c r="J275" s="25"/>
      <c r="K275" s="25"/>
      <c r="L275" s="26">
        <v>0.33333333333333331</v>
      </c>
      <c r="M275" s="29">
        <v>0.75</v>
      </c>
      <c r="N275" s="29"/>
      <c r="O275" s="29"/>
      <c r="P275" s="29"/>
      <c r="Q275" s="30"/>
      <c r="R275" s="53"/>
      <c r="S275" s="31"/>
      <c r="T275" s="54"/>
      <c r="U275" s="32"/>
      <c r="V275" s="32"/>
      <c r="W275" s="55" t="s">
        <v>48</v>
      </c>
    </row>
    <row r="276" spans="1:23" ht="17.25" x14ac:dyDescent="0.2">
      <c r="A276" s="58" t="s">
        <v>1119</v>
      </c>
      <c r="B276" s="20">
        <v>44798</v>
      </c>
      <c r="C276" s="21">
        <v>44798</v>
      </c>
      <c r="D276" s="46"/>
      <c r="E276" s="28" t="s">
        <v>709</v>
      </c>
      <c r="F276" s="23" t="s">
        <v>80</v>
      </c>
      <c r="G276" s="56"/>
      <c r="H276" s="52"/>
      <c r="I276" s="52"/>
      <c r="J276" s="25"/>
      <c r="K276" s="25"/>
      <c r="L276" s="26" t="s">
        <v>194</v>
      </c>
      <c r="M276" s="29" t="s">
        <v>194</v>
      </c>
      <c r="N276" s="29"/>
      <c r="O276" s="29"/>
      <c r="P276" s="29"/>
      <c r="Q276" s="30"/>
      <c r="R276" s="53"/>
      <c r="S276" s="31"/>
      <c r="T276" s="54"/>
      <c r="U276" s="32"/>
      <c r="V276" s="32"/>
      <c r="W276" s="55" t="s">
        <v>195</v>
      </c>
    </row>
    <row r="277" spans="1:23" ht="17.25" x14ac:dyDescent="0.2">
      <c r="A277" s="58" t="s">
        <v>1119</v>
      </c>
      <c r="B277" s="20">
        <v>44799</v>
      </c>
      <c r="C277" s="21">
        <v>44799</v>
      </c>
      <c r="D277" s="46"/>
      <c r="E277" s="28" t="s">
        <v>1200</v>
      </c>
      <c r="F277" s="23" t="s">
        <v>33</v>
      </c>
      <c r="G277" s="56"/>
      <c r="H277" s="52"/>
      <c r="I277" s="52"/>
      <c r="J277" s="25"/>
      <c r="K277" s="25"/>
      <c r="L277" s="26">
        <v>0.33333333333333331</v>
      </c>
      <c r="M277" s="29">
        <v>0.16666666666666666</v>
      </c>
      <c r="N277" s="29"/>
      <c r="O277" s="29"/>
      <c r="P277" s="29"/>
      <c r="Q277" s="30"/>
      <c r="R277" s="53"/>
      <c r="S277" s="31"/>
      <c r="T277" s="54"/>
      <c r="U277" s="32"/>
      <c r="V277" s="32"/>
      <c r="W277" s="55" t="s">
        <v>48</v>
      </c>
    </row>
    <row r="278" spans="1:23" ht="18.75" x14ac:dyDescent="0.2">
      <c r="A278" s="16" t="s">
        <v>1209</v>
      </c>
      <c r="B278" s="17">
        <v>44799</v>
      </c>
      <c r="C278" s="18">
        <v>44799</v>
      </c>
      <c r="D278" s="33"/>
      <c r="E278" s="34" t="s">
        <v>1210</v>
      </c>
      <c r="F278" s="35"/>
      <c r="G278" s="36"/>
      <c r="H278" s="36"/>
      <c r="I278" s="36"/>
      <c r="J278" s="37"/>
      <c r="K278" s="37"/>
      <c r="L278" s="38"/>
      <c r="M278" s="39"/>
      <c r="N278" s="39"/>
      <c r="O278" s="39"/>
      <c r="P278" s="39"/>
      <c r="Q278" s="40"/>
      <c r="R278" s="41"/>
      <c r="S278" s="42"/>
      <c r="T278" s="42"/>
      <c r="U278" s="43"/>
      <c r="V278" s="43"/>
      <c r="W278" s="16"/>
    </row>
    <row r="279" spans="1:23" ht="17.25" x14ac:dyDescent="0.2">
      <c r="A279" s="58" t="s">
        <v>1209</v>
      </c>
      <c r="B279" s="20">
        <v>44799</v>
      </c>
      <c r="C279" s="21">
        <v>44799</v>
      </c>
      <c r="D279" s="46"/>
      <c r="E279" s="28" t="s">
        <v>1200</v>
      </c>
      <c r="F279" s="23" t="s">
        <v>33</v>
      </c>
      <c r="G279" s="56"/>
      <c r="H279" s="52"/>
      <c r="I279" s="52"/>
      <c r="J279" s="25"/>
      <c r="K279" s="25"/>
      <c r="L279" s="26">
        <v>0.33333333333333331</v>
      </c>
      <c r="M279" s="29">
        <v>0.16666666666666666</v>
      </c>
      <c r="N279" s="29"/>
      <c r="O279" s="29"/>
      <c r="P279" s="29"/>
      <c r="Q279" s="30"/>
      <c r="R279" s="53"/>
      <c r="S279" s="31"/>
      <c r="T279" s="54"/>
      <c r="U279" s="32"/>
      <c r="V279" s="32"/>
      <c r="W279" s="55" t="s">
        <v>48</v>
      </c>
    </row>
    <row r="280" spans="1:23" ht="17.25" x14ac:dyDescent="0.2">
      <c r="A280" s="58" t="s">
        <v>1209</v>
      </c>
      <c r="B280" s="20">
        <v>44800</v>
      </c>
      <c r="C280" s="21">
        <v>44800</v>
      </c>
      <c r="D280" s="46"/>
      <c r="E280" s="28" t="s">
        <v>1394</v>
      </c>
      <c r="F280" s="23" t="s">
        <v>39</v>
      </c>
      <c r="G280" s="56"/>
      <c r="H280" s="52"/>
      <c r="I280" s="52"/>
      <c r="J280" s="25"/>
      <c r="K280" s="25"/>
      <c r="L280" s="26">
        <v>0.375</v>
      </c>
      <c r="M280" s="29">
        <v>0.375</v>
      </c>
      <c r="N280" s="29"/>
      <c r="O280" s="29"/>
      <c r="P280" s="29"/>
      <c r="Q280" s="30"/>
      <c r="R280" s="53"/>
      <c r="S280" s="31"/>
      <c r="T280" s="54"/>
      <c r="U280" s="32"/>
      <c r="V280" s="32"/>
      <c r="W280" s="55" t="s">
        <v>195</v>
      </c>
    </row>
    <row r="281" spans="1:23" ht="17.25" x14ac:dyDescent="0.2">
      <c r="A281" s="58" t="s">
        <v>1209</v>
      </c>
      <c r="B281" s="20">
        <v>44800</v>
      </c>
      <c r="C281" s="21">
        <v>44800</v>
      </c>
      <c r="D281" s="46"/>
      <c r="E281" s="28" t="s">
        <v>1392</v>
      </c>
      <c r="F281" s="23" t="s">
        <v>52</v>
      </c>
      <c r="G281" s="56"/>
      <c r="H281" s="52"/>
      <c r="I281" s="52"/>
      <c r="J281" s="25"/>
      <c r="K281" s="25"/>
      <c r="L281" s="26">
        <v>0.375</v>
      </c>
      <c r="M281" s="29">
        <v>0.72916666666666663</v>
      </c>
      <c r="N281" s="29"/>
      <c r="O281" s="29"/>
      <c r="P281" s="29"/>
      <c r="Q281" s="30"/>
      <c r="R281" s="53"/>
      <c r="S281" s="31"/>
      <c r="T281" s="54"/>
      <c r="U281" s="32"/>
      <c r="V281" s="32"/>
      <c r="W281" s="55" t="s">
        <v>195</v>
      </c>
    </row>
    <row r="282" spans="1:23" ht="17.25" x14ac:dyDescent="0.2">
      <c r="A282" s="58" t="s">
        <v>1209</v>
      </c>
      <c r="B282" s="20">
        <v>44800</v>
      </c>
      <c r="C282" s="21">
        <v>44800</v>
      </c>
      <c r="D282" s="46"/>
      <c r="E282" s="28" t="s">
        <v>1918</v>
      </c>
      <c r="F282" s="23" t="s">
        <v>39</v>
      </c>
      <c r="G282" s="56"/>
      <c r="H282" s="52"/>
      <c r="I282" s="52"/>
      <c r="J282" s="25"/>
      <c r="K282" s="25"/>
      <c r="L282" s="26">
        <v>0.72916666666666663</v>
      </c>
      <c r="M282" s="29">
        <v>0.75</v>
      </c>
      <c r="N282" s="29"/>
      <c r="O282" s="29"/>
      <c r="P282" s="29"/>
      <c r="Q282" s="30"/>
      <c r="R282" s="53"/>
      <c r="S282" s="31"/>
      <c r="T282" s="54"/>
      <c r="U282" s="32"/>
      <c r="V282" s="32"/>
      <c r="W282" s="55" t="s">
        <v>195</v>
      </c>
    </row>
    <row r="283" spans="1:23" ht="17.25" x14ac:dyDescent="0.2">
      <c r="A283" s="58" t="s">
        <v>1209</v>
      </c>
      <c r="B283" s="20">
        <v>44801</v>
      </c>
      <c r="C283" s="21">
        <v>44801</v>
      </c>
      <c r="D283" s="46"/>
      <c r="E283" s="28" t="s">
        <v>1372</v>
      </c>
      <c r="F283" s="23" t="s">
        <v>80</v>
      </c>
      <c r="G283" s="56"/>
      <c r="H283" s="52"/>
      <c r="I283" s="52"/>
      <c r="J283" s="25"/>
      <c r="K283" s="25"/>
      <c r="L283" s="26" t="s">
        <v>194</v>
      </c>
      <c r="M283" s="29" t="s">
        <v>194</v>
      </c>
      <c r="N283" s="29"/>
      <c r="O283" s="29"/>
      <c r="P283" s="29"/>
      <c r="Q283" s="30"/>
      <c r="R283" s="53"/>
      <c r="S283" s="31"/>
      <c r="T283" s="54"/>
      <c r="U283" s="32"/>
      <c r="V283" s="32"/>
      <c r="W283" s="55" t="s">
        <v>195</v>
      </c>
    </row>
    <row r="284" spans="1:23" ht="17.25" x14ac:dyDescent="0.2">
      <c r="A284" s="58" t="s">
        <v>1209</v>
      </c>
      <c r="B284" s="20">
        <v>44802</v>
      </c>
      <c r="C284" s="21">
        <v>44802</v>
      </c>
      <c r="D284" s="46"/>
      <c r="E284" s="28" t="s">
        <v>1225</v>
      </c>
      <c r="F284" s="23" t="s">
        <v>33</v>
      </c>
      <c r="G284" s="56"/>
      <c r="H284" s="52"/>
      <c r="I284" s="52"/>
      <c r="J284" s="25"/>
      <c r="K284" s="25"/>
      <c r="L284" s="26">
        <v>0.54166666666666663</v>
      </c>
      <c r="M284" s="29">
        <v>0.72916666666666663</v>
      </c>
      <c r="N284" s="29"/>
      <c r="O284" s="29"/>
      <c r="P284" s="29"/>
      <c r="Q284" s="30"/>
      <c r="R284" s="53"/>
      <c r="S284" s="31"/>
      <c r="T284" s="54"/>
      <c r="U284" s="32"/>
      <c r="V284" s="32"/>
      <c r="W284" s="55" t="s">
        <v>48</v>
      </c>
    </row>
    <row r="285" spans="1:23" ht="17.25" x14ac:dyDescent="0.2">
      <c r="A285" s="58" t="s">
        <v>1209</v>
      </c>
      <c r="B285" s="20">
        <v>44803</v>
      </c>
      <c r="C285" s="21">
        <v>44803</v>
      </c>
      <c r="D285" s="46"/>
      <c r="E285" s="28" t="s">
        <v>1248</v>
      </c>
      <c r="F285" s="23" t="s">
        <v>33</v>
      </c>
      <c r="G285" s="56"/>
      <c r="H285" s="52"/>
      <c r="I285" s="52"/>
      <c r="J285" s="25"/>
      <c r="K285" s="25"/>
      <c r="L285" s="26">
        <v>0.58333333333333337</v>
      </c>
      <c r="M285" s="29">
        <v>0.77083333333333337</v>
      </c>
      <c r="N285" s="29"/>
      <c r="O285" s="29"/>
      <c r="P285" s="29"/>
      <c r="Q285" s="30"/>
      <c r="R285" s="53"/>
      <c r="S285" s="31"/>
      <c r="T285" s="54"/>
      <c r="U285" s="32"/>
      <c r="V285" s="32"/>
      <c r="W285" s="55" t="s">
        <v>48</v>
      </c>
    </row>
    <row r="286" spans="1:23" ht="17.25" x14ac:dyDescent="0.2">
      <c r="A286" s="58" t="s">
        <v>1209</v>
      </c>
      <c r="B286" s="20">
        <v>44804</v>
      </c>
      <c r="C286" s="21">
        <v>44804</v>
      </c>
      <c r="D286" s="46"/>
      <c r="E286" s="28" t="s">
        <v>1919</v>
      </c>
      <c r="F286" s="23" t="s">
        <v>33</v>
      </c>
      <c r="G286" s="56"/>
      <c r="H286" s="52"/>
      <c r="I286" s="52"/>
      <c r="J286" s="25"/>
      <c r="K286" s="25"/>
      <c r="L286" s="26">
        <v>0.375</v>
      </c>
      <c r="M286" s="29" t="s">
        <v>194</v>
      </c>
      <c r="N286" s="29"/>
      <c r="O286" s="29"/>
      <c r="P286" s="29"/>
      <c r="Q286" s="30"/>
      <c r="R286" s="53"/>
      <c r="S286" s="31"/>
      <c r="T286" s="54"/>
      <c r="U286" s="32"/>
      <c r="V286" s="32"/>
      <c r="W286" s="55" t="s">
        <v>48</v>
      </c>
    </row>
    <row r="287" spans="1:23" ht="17.25" x14ac:dyDescent="0.2">
      <c r="A287" s="58" t="s">
        <v>1209</v>
      </c>
      <c r="B287" s="20">
        <v>44805</v>
      </c>
      <c r="C287" s="21">
        <v>44805</v>
      </c>
      <c r="D287" s="46"/>
      <c r="E287" s="28" t="s">
        <v>1919</v>
      </c>
      <c r="F287" s="23" t="s">
        <v>33</v>
      </c>
      <c r="G287" s="56"/>
      <c r="H287" s="52"/>
      <c r="I287" s="52"/>
      <c r="J287" s="25"/>
      <c r="K287" s="25"/>
      <c r="L287" s="26" t="s">
        <v>194</v>
      </c>
      <c r="M287" s="29">
        <v>0.79166666666666663</v>
      </c>
      <c r="N287" s="29"/>
      <c r="O287" s="29"/>
      <c r="P287" s="29"/>
      <c r="Q287" s="30"/>
      <c r="R287" s="53"/>
      <c r="S287" s="31"/>
      <c r="T287" s="54"/>
      <c r="U287" s="32"/>
      <c r="V287" s="32"/>
      <c r="W287" s="55" t="s">
        <v>48</v>
      </c>
    </row>
    <row r="288" spans="1:23" ht="17.25" x14ac:dyDescent="0.2">
      <c r="A288" s="58" t="s">
        <v>1209</v>
      </c>
      <c r="B288" s="20">
        <v>44806</v>
      </c>
      <c r="C288" s="21">
        <v>44806</v>
      </c>
      <c r="D288" s="46"/>
      <c r="E288" s="28" t="s">
        <v>1280</v>
      </c>
      <c r="F288" s="23" t="s">
        <v>33</v>
      </c>
      <c r="G288" s="56"/>
      <c r="H288" s="52"/>
      <c r="I288" s="52"/>
      <c r="J288" s="25"/>
      <c r="K288" s="25"/>
      <c r="L288" s="26">
        <v>0.375</v>
      </c>
      <c r="M288" s="29">
        <v>0.625</v>
      </c>
      <c r="N288" s="29"/>
      <c r="O288" s="29"/>
      <c r="P288" s="29"/>
      <c r="Q288" s="30"/>
      <c r="R288" s="53"/>
      <c r="S288" s="31"/>
      <c r="T288" s="54"/>
      <c r="U288" s="32"/>
      <c r="V288" s="32"/>
      <c r="W288" s="55" t="s">
        <v>48</v>
      </c>
    </row>
    <row r="289" spans="1:23" ht="17.25" x14ac:dyDescent="0.2">
      <c r="A289" s="58" t="s">
        <v>1209</v>
      </c>
      <c r="B289" s="20">
        <v>44807</v>
      </c>
      <c r="C289" s="21">
        <v>44807</v>
      </c>
      <c r="D289" s="46"/>
      <c r="E289" s="28" t="s">
        <v>1312</v>
      </c>
      <c r="F289" s="23" t="s">
        <v>33</v>
      </c>
      <c r="G289" s="56"/>
      <c r="H289" s="52"/>
      <c r="I289" s="52"/>
      <c r="J289" s="25"/>
      <c r="K289" s="25"/>
      <c r="L289" s="26">
        <v>0.39583333333333331</v>
      </c>
      <c r="M289" s="29">
        <v>0.20833333333333334</v>
      </c>
      <c r="N289" s="29"/>
      <c r="O289" s="29"/>
      <c r="P289" s="29"/>
      <c r="Q289" s="30"/>
      <c r="R289" s="53"/>
      <c r="S289" s="31"/>
      <c r="T289" s="54"/>
      <c r="U289" s="32"/>
      <c r="V289" s="32"/>
      <c r="W289" s="55" t="s">
        <v>48</v>
      </c>
    </row>
    <row r="290" spans="1:23" ht="17.25" x14ac:dyDescent="0.2">
      <c r="A290" s="58" t="s">
        <v>1209</v>
      </c>
      <c r="B290" s="20">
        <v>44808</v>
      </c>
      <c r="C290" s="21">
        <v>44808</v>
      </c>
      <c r="D290" s="46"/>
      <c r="E290" s="28" t="s">
        <v>1372</v>
      </c>
      <c r="F290" s="23" t="s">
        <v>80</v>
      </c>
      <c r="G290" s="56"/>
      <c r="H290" s="52"/>
      <c r="I290" s="52"/>
      <c r="J290" s="25"/>
      <c r="K290" s="25"/>
      <c r="L290" s="26" t="s">
        <v>194</v>
      </c>
      <c r="M290" s="29" t="s">
        <v>194</v>
      </c>
      <c r="N290" s="29"/>
      <c r="O290" s="29"/>
      <c r="P290" s="29"/>
      <c r="Q290" s="30"/>
      <c r="R290" s="53"/>
      <c r="S290" s="31"/>
      <c r="T290" s="54"/>
      <c r="U290" s="32"/>
      <c r="V290" s="32"/>
      <c r="W290" s="55" t="s">
        <v>195</v>
      </c>
    </row>
    <row r="291" spans="1:23" ht="17.25" x14ac:dyDescent="0.2">
      <c r="A291" s="58" t="s">
        <v>1209</v>
      </c>
      <c r="B291" s="20">
        <v>44809</v>
      </c>
      <c r="C291" s="21">
        <v>44809</v>
      </c>
      <c r="D291" s="46"/>
      <c r="E291" s="28" t="s">
        <v>1336</v>
      </c>
      <c r="F291" s="23" t="s">
        <v>775</v>
      </c>
      <c r="G291" s="56"/>
      <c r="H291" s="52"/>
      <c r="I291" s="52"/>
      <c r="J291" s="25"/>
      <c r="K291" s="25"/>
      <c r="L291" s="26">
        <v>0.375</v>
      </c>
      <c r="M291" s="29">
        <v>0.75</v>
      </c>
      <c r="N291" s="29"/>
      <c r="O291" s="29"/>
      <c r="P291" s="29"/>
      <c r="Q291" s="30"/>
      <c r="R291" s="53"/>
      <c r="S291" s="31"/>
      <c r="T291" s="54"/>
      <c r="U291" s="32"/>
      <c r="V291" s="32"/>
      <c r="W291" s="55" t="s">
        <v>48</v>
      </c>
    </row>
    <row r="292" spans="1:23" ht="17.25" x14ac:dyDescent="0.2">
      <c r="A292" s="58" t="s">
        <v>1209</v>
      </c>
      <c r="B292" s="20">
        <v>44810</v>
      </c>
      <c r="C292" s="21">
        <v>44810</v>
      </c>
      <c r="D292" s="46"/>
      <c r="E292" s="28" t="s">
        <v>1372</v>
      </c>
      <c r="F292" s="23" t="s">
        <v>80</v>
      </c>
      <c r="G292" s="56"/>
      <c r="H292" s="52"/>
      <c r="I292" s="52"/>
      <c r="J292" s="25"/>
      <c r="K292" s="25"/>
      <c r="L292" s="26" t="s">
        <v>194</v>
      </c>
      <c r="M292" s="29" t="s">
        <v>194</v>
      </c>
      <c r="N292" s="29"/>
      <c r="O292" s="29"/>
      <c r="P292" s="29"/>
      <c r="Q292" s="30"/>
      <c r="R292" s="53"/>
      <c r="S292" s="31"/>
      <c r="T292" s="54"/>
      <c r="U292" s="32"/>
      <c r="V292" s="32"/>
      <c r="W292" s="55" t="s">
        <v>195</v>
      </c>
    </row>
    <row r="293" spans="1:23" ht="17.25" x14ac:dyDescent="0.2">
      <c r="A293" s="58" t="s">
        <v>1209</v>
      </c>
      <c r="B293" s="20">
        <v>44811</v>
      </c>
      <c r="C293" s="21">
        <v>44811</v>
      </c>
      <c r="D293" s="46"/>
      <c r="E293" s="28" t="s">
        <v>1358</v>
      </c>
      <c r="F293" s="23" t="s">
        <v>33</v>
      </c>
      <c r="G293" s="56"/>
      <c r="H293" s="52"/>
      <c r="I293" s="52"/>
      <c r="J293" s="25"/>
      <c r="K293" s="25"/>
      <c r="L293" s="26">
        <v>0.33333333333333331</v>
      </c>
      <c r="M293" s="29">
        <v>0.72916666666666663</v>
      </c>
      <c r="N293" s="29"/>
      <c r="O293" s="29"/>
      <c r="P293" s="29"/>
      <c r="Q293" s="30"/>
      <c r="R293" s="53"/>
      <c r="S293" s="31"/>
      <c r="T293" s="54"/>
      <c r="U293" s="32"/>
      <c r="V293" s="32"/>
      <c r="W293" s="55" t="s">
        <v>48</v>
      </c>
    </row>
    <row r="294" spans="1:23" ht="18.75" x14ac:dyDescent="0.2">
      <c r="A294" s="16" t="s">
        <v>1356</v>
      </c>
      <c r="B294" s="17">
        <v>44811</v>
      </c>
      <c r="C294" s="18">
        <v>44811</v>
      </c>
      <c r="D294" s="33"/>
      <c r="E294" s="34" t="s">
        <v>1357</v>
      </c>
      <c r="F294" s="35"/>
      <c r="G294" s="36"/>
      <c r="H294" s="36"/>
      <c r="I294" s="36"/>
      <c r="J294" s="37"/>
      <c r="K294" s="37"/>
      <c r="L294" s="38"/>
      <c r="M294" s="39"/>
      <c r="N294" s="39"/>
      <c r="O294" s="39"/>
      <c r="P294" s="39"/>
      <c r="Q294" s="40"/>
      <c r="R294" s="41"/>
      <c r="S294" s="42"/>
      <c r="T294" s="42"/>
      <c r="U294" s="43"/>
      <c r="V294" s="43"/>
      <c r="W294" s="16"/>
    </row>
    <row r="295" spans="1:23" ht="17.25" x14ac:dyDescent="0.2">
      <c r="A295" s="58" t="s">
        <v>1356</v>
      </c>
      <c r="B295" s="20">
        <v>44811</v>
      </c>
      <c r="C295" s="21">
        <v>44811</v>
      </c>
      <c r="D295" s="46"/>
      <c r="E295" s="28" t="s">
        <v>1358</v>
      </c>
      <c r="F295" s="23" t="s">
        <v>33</v>
      </c>
      <c r="G295" s="56"/>
      <c r="H295" s="52"/>
      <c r="I295" s="52"/>
      <c r="J295" s="25"/>
      <c r="K295" s="25"/>
      <c r="L295" s="26">
        <v>0.33333333333333331</v>
      </c>
      <c r="M295" s="29">
        <v>0.72916666666666663</v>
      </c>
      <c r="N295" s="29"/>
      <c r="O295" s="29"/>
      <c r="P295" s="29"/>
      <c r="Q295" s="30"/>
      <c r="R295" s="53"/>
      <c r="S295" s="31"/>
      <c r="T295" s="54"/>
      <c r="U295" s="32"/>
      <c r="V295" s="32"/>
      <c r="W295" s="55" t="s">
        <v>48</v>
      </c>
    </row>
    <row r="296" spans="1:23" ht="17.25" x14ac:dyDescent="0.2">
      <c r="A296" s="58" t="s">
        <v>1356</v>
      </c>
      <c r="B296" s="20">
        <v>44812</v>
      </c>
      <c r="C296" s="21">
        <v>44812</v>
      </c>
      <c r="D296" s="46"/>
      <c r="E296" s="28" t="s">
        <v>1372</v>
      </c>
      <c r="F296" s="23" t="s">
        <v>80</v>
      </c>
      <c r="G296" s="56"/>
      <c r="H296" s="52"/>
      <c r="I296" s="52"/>
      <c r="J296" s="25"/>
      <c r="K296" s="25"/>
      <c r="L296" s="26" t="s">
        <v>194</v>
      </c>
      <c r="M296" s="29" t="s">
        <v>194</v>
      </c>
      <c r="N296" s="29"/>
      <c r="O296" s="29"/>
      <c r="P296" s="29"/>
      <c r="Q296" s="30"/>
      <c r="R296" s="53"/>
      <c r="S296" s="31"/>
      <c r="T296" s="54"/>
      <c r="U296" s="32"/>
      <c r="V296" s="32"/>
      <c r="W296" s="55" t="s">
        <v>195</v>
      </c>
    </row>
    <row r="297" spans="1:23" ht="17.25" x14ac:dyDescent="0.2">
      <c r="A297" s="58" t="s">
        <v>1356</v>
      </c>
      <c r="B297" s="20">
        <v>44813</v>
      </c>
      <c r="C297" s="21">
        <v>44813</v>
      </c>
      <c r="D297" s="46"/>
      <c r="E297" s="28" t="s">
        <v>1225</v>
      </c>
      <c r="F297" s="23" t="s">
        <v>33</v>
      </c>
      <c r="G297" s="56"/>
      <c r="H297" s="52"/>
      <c r="I297" s="52"/>
      <c r="J297" s="25"/>
      <c r="K297" s="25"/>
      <c r="L297" s="26">
        <v>0.52083333333333337</v>
      </c>
      <c r="M297" s="29">
        <v>0.70833333333333337</v>
      </c>
      <c r="N297" s="29"/>
      <c r="O297" s="29"/>
      <c r="P297" s="29"/>
      <c r="Q297" s="30"/>
      <c r="R297" s="53"/>
      <c r="S297" s="31"/>
      <c r="T297" s="54"/>
      <c r="U297" s="32"/>
      <c r="V297" s="32"/>
      <c r="W297" s="55" t="s">
        <v>48</v>
      </c>
    </row>
    <row r="298" spans="1:23" ht="17.25" x14ac:dyDescent="0.2">
      <c r="A298" s="58" t="s">
        <v>1356</v>
      </c>
      <c r="B298" s="20">
        <v>44814</v>
      </c>
      <c r="C298" s="21">
        <v>44814</v>
      </c>
      <c r="D298" s="46"/>
      <c r="E298" s="28" t="s">
        <v>1248</v>
      </c>
      <c r="F298" s="23" t="s">
        <v>33</v>
      </c>
      <c r="G298" s="56"/>
      <c r="H298" s="52"/>
      <c r="I298" s="52"/>
      <c r="J298" s="25"/>
      <c r="K298" s="25"/>
      <c r="L298" s="26">
        <v>0.58333333333333337</v>
      </c>
      <c r="M298" s="29">
        <v>0.77083333333333337</v>
      </c>
      <c r="N298" s="29"/>
      <c r="O298" s="29"/>
      <c r="P298" s="29"/>
      <c r="Q298" s="30"/>
      <c r="R298" s="53"/>
      <c r="S298" s="31"/>
      <c r="T298" s="54"/>
      <c r="U298" s="32"/>
      <c r="V298" s="32"/>
      <c r="W298" s="55" t="s">
        <v>48</v>
      </c>
    </row>
    <row r="299" spans="1:23" ht="17.25" x14ac:dyDescent="0.2">
      <c r="A299" s="58" t="s">
        <v>1356</v>
      </c>
      <c r="B299" s="20">
        <v>44815</v>
      </c>
      <c r="C299" s="21">
        <v>44815</v>
      </c>
      <c r="D299" s="46"/>
      <c r="E299" s="28" t="s">
        <v>1919</v>
      </c>
      <c r="F299" s="23" t="s">
        <v>33</v>
      </c>
      <c r="G299" s="56"/>
      <c r="H299" s="52"/>
      <c r="I299" s="52"/>
      <c r="J299" s="25"/>
      <c r="K299" s="25"/>
      <c r="L299" s="26">
        <v>0.375</v>
      </c>
      <c r="M299" s="29" t="s">
        <v>194</v>
      </c>
      <c r="N299" s="29"/>
      <c r="O299" s="29"/>
      <c r="P299" s="29"/>
      <c r="Q299" s="30"/>
      <c r="R299" s="53"/>
      <c r="S299" s="31"/>
      <c r="T299" s="54"/>
      <c r="U299" s="32"/>
      <c r="V299" s="32"/>
      <c r="W299" s="55" t="s">
        <v>48</v>
      </c>
    </row>
    <row r="300" spans="1:23" ht="17.25" x14ac:dyDescent="0.2">
      <c r="A300" s="58" t="s">
        <v>1356</v>
      </c>
      <c r="B300" s="20">
        <v>44816</v>
      </c>
      <c r="C300" s="21">
        <v>44816</v>
      </c>
      <c r="D300" s="46"/>
      <c r="E300" s="28" t="s">
        <v>1919</v>
      </c>
      <c r="F300" s="23" t="s">
        <v>33</v>
      </c>
      <c r="G300" s="56"/>
      <c r="H300" s="52"/>
      <c r="I300" s="52"/>
      <c r="J300" s="25"/>
      <c r="K300" s="25"/>
      <c r="L300" s="26" t="s">
        <v>194</v>
      </c>
      <c r="M300" s="29" t="s">
        <v>194</v>
      </c>
      <c r="N300" s="29"/>
      <c r="O300" s="29"/>
      <c r="P300" s="29"/>
      <c r="Q300" s="30"/>
      <c r="R300" s="53"/>
      <c r="S300" s="31"/>
      <c r="T300" s="54"/>
      <c r="U300" s="32"/>
      <c r="V300" s="32"/>
      <c r="W300" s="55" t="s">
        <v>48</v>
      </c>
    </row>
    <row r="301" spans="1:23" ht="17.25" x14ac:dyDescent="0.2">
      <c r="A301" s="58" t="s">
        <v>1356</v>
      </c>
      <c r="B301" s="20">
        <v>44817</v>
      </c>
      <c r="C301" s="21">
        <v>44817</v>
      </c>
      <c r="D301" s="46"/>
      <c r="E301" s="28" t="s">
        <v>1919</v>
      </c>
      <c r="F301" s="23" t="s">
        <v>33</v>
      </c>
      <c r="G301" s="56"/>
      <c r="H301" s="52"/>
      <c r="I301" s="52"/>
      <c r="J301" s="25"/>
      <c r="K301" s="25"/>
      <c r="L301" s="26" t="s">
        <v>194</v>
      </c>
      <c r="M301" s="29">
        <v>0.79166666666666663</v>
      </c>
      <c r="N301" s="29"/>
      <c r="O301" s="29"/>
      <c r="P301" s="29"/>
      <c r="Q301" s="30"/>
      <c r="R301" s="53"/>
      <c r="S301" s="31"/>
      <c r="T301" s="54"/>
      <c r="U301" s="32"/>
      <c r="V301" s="32"/>
      <c r="W301" s="55" t="s">
        <v>48</v>
      </c>
    </row>
    <row r="302" spans="1:23" ht="17.25" x14ac:dyDescent="0.2">
      <c r="A302" s="58" t="s">
        <v>1356</v>
      </c>
      <c r="B302" s="20">
        <v>44818</v>
      </c>
      <c r="C302" s="21">
        <v>44818</v>
      </c>
      <c r="D302" s="46"/>
      <c r="E302" s="28" t="s">
        <v>1280</v>
      </c>
      <c r="F302" s="23" t="s">
        <v>33</v>
      </c>
      <c r="G302" s="56"/>
      <c r="H302" s="52"/>
      <c r="I302" s="52"/>
      <c r="J302" s="25"/>
      <c r="K302" s="25"/>
      <c r="L302" s="26">
        <v>0.375</v>
      </c>
      <c r="M302" s="29">
        <v>0.625</v>
      </c>
      <c r="N302" s="29"/>
      <c r="O302" s="29"/>
      <c r="P302" s="29"/>
      <c r="Q302" s="30"/>
      <c r="R302" s="53"/>
      <c r="S302" s="31"/>
      <c r="T302" s="54"/>
      <c r="U302" s="32"/>
      <c r="V302" s="32"/>
      <c r="W302" s="55" t="s">
        <v>48</v>
      </c>
    </row>
    <row r="303" spans="1:23" ht="17.25" x14ac:dyDescent="0.2">
      <c r="A303" s="58" t="s">
        <v>1356</v>
      </c>
      <c r="B303" s="20">
        <v>44819</v>
      </c>
      <c r="C303" s="21">
        <v>44819</v>
      </c>
      <c r="D303" s="46"/>
      <c r="E303" s="28" t="s">
        <v>1312</v>
      </c>
      <c r="F303" s="23" t="s">
        <v>33</v>
      </c>
      <c r="G303" s="56"/>
      <c r="H303" s="52"/>
      <c r="I303" s="52"/>
      <c r="J303" s="25"/>
      <c r="K303" s="25"/>
      <c r="L303" s="26">
        <v>0.39583333333333331</v>
      </c>
      <c r="M303" s="29">
        <v>0.20833333333333334</v>
      </c>
      <c r="N303" s="29"/>
      <c r="O303" s="29"/>
      <c r="P303" s="29"/>
      <c r="Q303" s="30"/>
      <c r="R303" s="53"/>
      <c r="S303" s="31"/>
      <c r="T303" s="54"/>
      <c r="U303" s="32"/>
      <c r="V303" s="32"/>
      <c r="W303" s="55" t="s">
        <v>48</v>
      </c>
    </row>
    <row r="304" spans="1:23" ht="17.25" x14ac:dyDescent="0.2">
      <c r="A304" s="58" t="s">
        <v>1356</v>
      </c>
      <c r="B304" s="20">
        <v>44820</v>
      </c>
      <c r="C304" s="21">
        <v>44820</v>
      </c>
      <c r="D304" s="46"/>
      <c r="E304" s="28" t="s">
        <v>1372</v>
      </c>
      <c r="F304" s="23" t="s">
        <v>80</v>
      </c>
      <c r="G304" s="56"/>
      <c r="H304" s="52"/>
      <c r="I304" s="52"/>
      <c r="J304" s="25"/>
      <c r="K304" s="25"/>
      <c r="L304" s="26" t="s">
        <v>194</v>
      </c>
      <c r="M304" s="29" t="s">
        <v>194</v>
      </c>
      <c r="N304" s="29"/>
      <c r="O304" s="29"/>
      <c r="P304" s="29"/>
      <c r="Q304" s="30"/>
      <c r="R304" s="53"/>
      <c r="S304" s="31"/>
      <c r="T304" s="54"/>
      <c r="U304" s="32"/>
      <c r="V304" s="32"/>
      <c r="W304" s="55" t="s">
        <v>195</v>
      </c>
    </row>
    <row r="305" spans="1:23" ht="17.25" x14ac:dyDescent="0.2">
      <c r="A305" s="58" t="s">
        <v>1356</v>
      </c>
      <c r="B305" s="20">
        <v>44821</v>
      </c>
      <c r="C305" s="21">
        <v>44821</v>
      </c>
      <c r="D305" s="46"/>
      <c r="E305" s="28" t="s">
        <v>1336</v>
      </c>
      <c r="F305" s="23" t="s">
        <v>775</v>
      </c>
      <c r="G305" s="56"/>
      <c r="H305" s="52"/>
      <c r="I305" s="52"/>
      <c r="J305" s="25"/>
      <c r="K305" s="25"/>
      <c r="L305" s="26">
        <v>0.375</v>
      </c>
      <c r="M305" s="29">
        <v>0.75</v>
      </c>
      <c r="N305" s="29"/>
      <c r="O305" s="29"/>
      <c r="P305" s="29"/>
      <c r="Q305" s="30"/>
      <c r="R305" s="53"/>
      <c r="S305" s="31"/>
      <c r="T305" s="54"/>
      <c r="U305" s="32"/>
      <c r="V305" s="32"/>
      <c r="W305" s="55" t="s">
        <v>48</v>
      </c>
    </row>
    <row r="306" spans="1:23" ht="17.25" x14ac:dyDescent="0.2">
      <c r="A306" s="58" t="s">
        <v>1356</v>
      </c>
      <c r="B306" s="20">
        <v>44822</v>
      </c>
      <c r="C306" s="21">
        <v>44822</v>
      </c>
      <c r="D306" s="46"/>
      <c r="E306" s="28" t="s">
        <v>1372</v>
      </c>
      <c r="F306" s="23" t="s">
        <v>80</v>
      </c>
      <c r="G306" s="56"/>
      <c r="H306" s="52"/>
      <c r="I306" s="52"/>
      <c r="J306" s="25"/>
      <c r="K306" s="25"/>
      <c r="L306" s="26" t="s">
        <v>194</v>
      </c>
      <c r="M306" s="29" t="s">
        <v>194</v>
      </c>
      <c r="N306" s="29"/>
      <c r="O306" s="29"/>
      <c r="P306" s="29"/>
      <c r="Q306" s="30"/>
      <c r="R306" s="53"/>
      <c r="S306" s="31"/>
      <c r="T306" s="54"/>
      <c r="U306" s="32"/>
      <c r="V306" s="32"/>
      <c r="W306" s="55" t="s">
        <v>195</v>
      </c>
    </row>
    <row r="307" spans="1:23" ht="17.25" x14ac:dyDescent="0.2">
      <c r="A307" s="58" t="s">
        <v>1356</v>
      </c>
      <c r="B307" s="20">
        <v>44823</v>
      </c>
      <c r="C307" s="21">
        <v>44823</v>
      </c>
      <c r="D307" s="46"/>
      <c r="E307" s="28" t="s">
        <v>1358</v>
      </c>
      <c r="F307" s="23" t="s">
        <v>33</v>
      </c>
      <c r="G307" s="56"/>
      <c r="H307" s="52"/>
      <c r="I307" s="52"/>
      <c r="J307" s="25"/>
      <c r="K307" s="25"/>
      <c r="L307" s="26">
        <v>0.33333333333333331</v>
      </c>
      <c r="M307" s="29">
        <v>0.29166666666666669</v>
      </c>
      <c r="N307" s="29"/>
      <c r="O307" s="29"/>
      <c r="P307" s="29"/>
      <c r="Q307" s="30"/>
      <c r="R307" s="53"/>
      <c r="S307" s="31"/>
      <c r="T307" s="54"/>
      <c r="U307" s="32"/>
      <c r="V307" s="32"/>
      <c r="W307" s="55" t="s">
        <v>48</v>
      </c>
    </row>
    <row r="308" spans="1:23" ht="18.75" x14ac:dyDescent="0.2">
      <c r="A308" s="16" t="s">
        <v>1387</v>
      </c>
      <c r="B308" s="17">
        <v>44823</v>
      </c>
      <c r="C308" s="18">
        <v>44823</v>
      </c>
      <c r="D308" s="33"/>
      <c r="E308" s="34" t="s">
        <v>1388</v>
      </c>
      <c r="F308" s="35"/>
      <c r="G308" s="36"/>
      <c r="H308" s="36"/>
      <c r="I308" s="36"/>
      <c r="J308" s="37"/>
      <c r="K308" s="37"/>
      <c r="L308" s="38"/>
      <c r="M308" s="39"/>
      <c r="N308" s="39"/>
      <c r="O308" s="39"/>
      <c r="P308" s="39"/>
      <c r="Q308" s="40"/>
      <c r="R308" s="41"/>
      <c r="S308" s="42"/>
      <c r="T308" s="42"/>
      <c r="U308" s="43"/>
      <c r="V308" s="43"/>
      <c r="W308" s="16"/>
    </row>
    <row r="309" spans="1:23" ht="17.25" x14ac:dyDescent="0.2">
      <c r="A309" s="58" t="s">
        <v>1387</v>
      </c>
      <c r="B309" s="20">
        <v>44823</v>
      </c>
      <c r="C309" s="21">
        <v>44823</v>
      </c>
      <c r="D309" s="46"/>
      <c r="E309" s="28" t="s">
        <v>1358</v>
      </c>
      <c r="F309" s="23" t="s">
        <v>33</v>
      </c>
      <c r="G309" s="56"/>
      <c r="H309" s="52"/>
      <c r="I309" s="52"/>
      <c r="J309" s="25"/>
      <c r="K309" s="25"/>
      <c r="L309" s="26">
        <v>0.33333333333333331</v>
      </c>
      <c r="M309" s="29">
        <v>0.29166666666666669</v>
      </c>
      <c r="N309" s="29"/>
      <c r="O309" s="29"/>
      <c r="P309" s="29"/>
      <c r="Q309" s="30"/>
      <c r="R309" s="53"/>
      <c r="S309" s="31"/>
      <c r="T309" s="54"/>
      <c r="U309" s="32"/>
      <c r="V309" s="32"/>
      <c r="W309" s="55" t="s">
        <v>48</v>
      </c>
    </row>
    <row r="310" spans="1:23" ht="17.25" x14ac:dyDescent="0.2">
      <c r="A310" s="58" t="s">
        <v>1387</v>
      </c>
      <c r="B310" s="20">
        <v>44824</v>
      </c>
      <c r="C310" s="21">
        <v>44824</v>
      </c>
      <c r="D310" s="46"/>
      <c r="E310" s="28" t="s">
        <v>1389</v>
      </c>
      <c r="F310" s="23" t="s">
        <v>1390</v>
      </c>
      <c r="G310" s="56"/>
      <c r="H310" s="52"/>
      <c r="I310" s="52"/>
      <c r="J310" s="25"/>
      <c r="K310" s="25"/>
      <c r="L310" s="26">
        <v>0.33333333333333331</v>
      </c>
      <c r="M310" s="29">
        <v>0.33333333333333331</v>
      </c>
      <c r="N310" s="29"/>
      <c r="O310" s="29"/>
      <c r="P310" s="29"/>
      <c r="Q310" s="30"/>
      <c r="R310" s="53"/>
      <c r="S310" s="31"/>
      <c r="T310" s="54"/>
      <c r="U310" s="32"/>
      <c r="V310" s="32"/>
      <c r="W310" s="55" t="s">
        <v>195</v>
      </c>
    </row>
    <row r="311" spans="1:23" ht="17.25" x14ac:dyDescent="0.2">
      <c r="A311" s="58" t="s">
        <v>1391</v>
      </c>
      <c r="B311" s="20">
        <v>44824</v>
      </c>
      <c r="C311" s="21">
        <v>44824</v>
      </c>
      <c r="D311" s="46"/>
      <c r="E311" s="28" t="s">
        <v>1392</v>
      </c>
      <c r="F311" s="23" t="s">
        <v>52</v>
      </c>
      <c r="G311" s="56"/>
      <c r="H311" s="52"/>
      <c r="I311" s="52"/>
      <c r="J311" s="25"/>
      <c r="K311" s="25"/>
      <c r="L311" s="26">
        <v>0.35416666666666669</v>
      </c>
      <c r="M311" s="29">
        <v>0.6875</v>
      </c>
      <c r="N311" s="29"/>
      <c r="O311" s="29"/>
      <c r="P311" s="29"/>
      <c r="Q311" s="30"/>
      <c r="R311" s="53"/>
      <c r="S311" s="31"/>
      <c r="T311" s="54"/>
      <c r="U311" s="32"/>
      <c r="V311" s="32"/>
      <c r="W311" s="55" t="s">
        <v>195</v>
      </c>
    </row>
    <row r="312" spans="1:23" ht="17.25" x14ac:dyDescent="0.2">
      <c r="A312" s="58" t="s">
        <v>1393</v>
      </c>
      <c r="B312" s="20">
        <v>44824</v>
      </c>
      <c r="C312" s="21">
        <v>44824</v>
      </c>
      <c r="D312" s="46"/>
      <c r="E312" s="28" t="s">
        <v>1394</v>
      </c>
      <c r="F312" s="23" t="s">
        <v>1390</v>
      </c>
      <c r="G312" s="56"/>
      <c r="H312" s="52"/>
      <c r="I312" s="52"/>
      <c r="J312" s="25"/>
      <c r="K312" s="25"/>
      <c r="L312" s="26">
        <v>0.70833333333333337</v>
      </c>
      <c r="M312" s="29">
        <v>0.70833333333333337</v>
      </c>
      <c r="N312" s="29"/>
      <c r="O312" s="29"/>
      <c r="P312" s="29"/>
      <c r="Q312" s="30"/>
      <c r="R312" s="53"/>
      <c r="S312" s="31"/>
      <c r="T312" s="54"/>
      <c r="U312" s="32"/>
      <c r="V312" s="32"/>
      <c r="W312" s="55" t="s">
        <v>195</v>
      </c>
    </row>
    <row r="313" spans="1:23" ht="17.25" x14ac:dyDescent="0.2">
      <c r="A313" s="58" t="s">
        <v>1387</v>
      </c>
      <c r="B313" s="20">
        <v>44825</v>
      </c>
      <c r="C313" s="21">
        <v>44825</v>
      </c>
      <c r="D313" s="46"/>
      <c r="E313" s="28" t="s">
        <v>1395</v>
      </c>
      <c r="F313" s="23" t="s">
        <v>33</v>
      </c>
      <c r="G313" s="56"/>
      <c r="H313" s="52"/>
      <c r="I313" s="52"/>
      <c r="J313" s="25"/>
      <c r="K313" s="25"/>
      <c r="L313" s="26">
        <v>0.54166666666666663</v>
      </c>
      <c r="M313" s="29" t="s">
        <v>194</v>
      </c>
      <c r="N313" s="29"/>
      <c r="O313" s="29"/>
      <c r="P313" s="29"/>
      <c r="Q313" s="30"/>
      <c r="R313" s="53"/>
      <c r="S313" s="31"/>
      <c r="T313" s="54"/>
      <c r="U313" s="32"/>
      <c r="V313" s="32"/>
      <c r="W313" s="55" t="s">
        <v>48</v>
      </c>
    </row>
    <row r="314" spans="1:23" ht="17.25" x14ac:dyDescent="0.2">
      <c r="A314" s="58" t="s">
        <v>1387</v>
      </c>
      <c r="B314" s="20">
        <v>44826</v>
      </c>
      <c r="C314" s="21">
        <v>44826</v>
      </c>
      <c r="D314" s="46"/>
      <c r="E314" s="28" t="s">
        <v>1395</v>
      </c>
      <c r="F314" s="23" t="s">
        <v>33</v>
      </c>
      <c r="G314" s="56"/>
      <c r="H314" s="52"/>
      <c r="I314" s="52"/>
      <c r="J314" s="25"/>
      <c r="K314" s="25"/>
      <c r="L314" s="26" t="s">
        <v>194</v>
      </c>
      <c r="M314" s="29">
        <v>0.83333333333333337</v>
      </c>
      <c r="N314" s="29"/>
      <c r="O314" s="29"/>
      <c r="P314" s="29"/>
      <c r="Q314" s="30"/>
      <c r="R314" s="53"/>
      <c r="S314" s="31"/>
      <c r="T314" s="54"/>
      <c r="U314" s="32"/>
      <c r="V314" s="32"/>
      <c r="W314" s="55" t="s">
        <v>48</v>
      </c>
    </row>
    <row r="315" spans="1:23" ht="17.25" x14ac:dyDescent="0.2">
      <c r="A315" s="58" t="s">
        <v>1387</v>
      </c>
      <c r="B315" s="20">
        <v>44827</v>
      </c>
      <c r="C315" s="21">
        <v>44827</v>
      </c>
      <c r="D315" s="46"/>
      <c r="E315" s="28" t="s">
        <v>1418</v>
      </c>
      <c r="F315" s="23" t="s">
        <v>33</v>
      </c>
      <c r="G315" s="56"/>
      <c r="H315" s="52"/>
      <c r="I315" s="52"/>
      <c r="J315" s="25"/>
      <c r="K315" s="25"/>
      <c r="L315" s="26">
        <v>0.58333333333333337</v>
      </c>
      <c r="M315" s="29" t="s">
        <v>194</v>
      </c>
      <c r="N315" s="29"/>
      <c r="O315" s="29"/>
      <c r="P315" s="29"/>
      <c r="Q315" s="30"/>
      <c r="R315" s="53"/>
      <c r="S315" s="31"/>
      <c r="T315" s="54"/>
      <c r="U315" s="32"/>
      <c r="V315" s="32"/>
      <c r="W315" s="55" t="s">
        <v>48</v>
      </c>
    </row>
    <row r="316" spans="1:23" ht="17.25" x14ac:dyDescent="0.2">
      <c r="A316" s="58" t="s">
        <v>1387</v>
      </c>
      <c r="B316" s="20">
        <v>44828</v>
      </c>
      <c r="C316" s="21">
        <v>44828</v>
      </c>
      <c r="D316" s="46"/>
      <c r="E316" s="28" t="s">
        <v>1418</v>
      </c>
      <c r="F316" s="23" t="s">
        <v>33</v>
      </c>
      <c r="G316" s="56"/>
      <c r="H316" s="52"/>
      <c r="I316" s="52"/>
      <c r="J316" s="25"/>
      <c r="K316" s="25"/>
      <c r="L316" s="26" t="s">
        <v>194</v>
      </c>
      <c r="M316" s="29">
        <v>0.83333333333333337</v>
      </c>
      <c r="N316" s="29"/>
      <c r="O316" s="29"/>
      <c r="P316" s="29"/>
      <c r="Q316" s="30"/>
      <c r="R316" s="53"/>
      <c r="S316" s="31"/>
      <c r="T316" s="54"/>
      <c r="U316" s="32"/>
      <c r="V316" s="32"/>
      <c r="W316" s="55" t="s">
        <v>48</v>
      </c>
    </row>
    <row r="317" spans="1:23" ht="17.25" x14ac:dyDescent="0.2">
      <c r="A317" s="58" t="s">
        <v>1387</v>
      </c>
      <c r="B317" s="20">
        <v>44829</v>
      </c>
      <c r="C317" s="21">
        <v>44829</v>
      </c>
      <c r="D317" s="46"/>
      <c r="E317" s="28" t="s">
        <v>1419</v>
      </c>
      <c r="F317" s="23" t="s">
        <v>33</v>
      </c>
      <c r="G317" s="56"/>
      <c r="H317" s="52"/>
      <c r="I317" s="52"/>
      <c r="J317" s="25"/>
      <c r="K317" s="25"/>
      <c r="L317" s="26">
        <v>0.33333333333333331</v>
      </c>
      <c r="M317" s="29">
        <v>0.75</v>
      </c>
      <c r="N317" s="29"/>
      <c r="O317" s="29"/>
      <c r="P317" s="29"/>
      <c r="Q317" s="30"/>
      <c r="R317" s="53"/>
      <c r="S317" s="31"/>
      <c r="T317" s="54"/>
      <c r="U317" s="32"/>
      <c r="V317" s="32"/>
      <c r="W317" s="55" t="s">
        <v>48</v>
      </c>
    </row>
    <row r="318" spans="1:23" ht="17.25" x14ac:dyDescent="0.2">
      <c r="A318" s="58" t="s">
        <v>1387</v>
      </c>
      <c r="B318" s="20">
        <v>44830</v>
      </c>
      <c r="C318" s="21">
        <v>44830</v>
      </c>
      <c r="D318" s="46"/>
      <c r="E318" s="28" t="s">
        <v>626</v>
      </c>
      <c r="F318" s="23" t="s">
        <v>39</v>
      </c>
      <c r="G318" s="56"/>
      <c r="H318" s="52"/>
      <c r="I318" s="52"/>
      <c r="J318" s="25"/>
      <c r="K318" s="25"/>
      <c r="L318" s="26">
        <v>0.29166666666666669</v>
      </c>
      <c r="M318" s="29">
        <v>0.60416666666666663</v>
      </c>
      <c r="N318" s="29"/>
      <c r="O318" s="29"/>
      <c r="P318" s="29"/>
      <c r="Q318" s="30"/>
      <c r="R318" s="53"/>
      <c r="S318" s="31"/>
      <c r="T318" s="54"/>
      <c r="U318" s="32"/>
      <c r="V318" s="32"/>
      <c r="W318" s="55" t="s">
        <v>48</v>
      </c>
    </row>
    <row r="319" spans="1:23" ht="17.25" x14ac:dyDescent="0.2">
      <c r="A319" s="58" t="s">
        <v>1387</v>
      </c>
      <c r="B319" s="20">
        <v>44831</v>
      </c>
      <c r="C319" s="21">
        <v>44831</v>
      </c>
      <c r="D319" s="46"/>
      <c r="E319" s="28" t="s">
        <v>1434</v>
      </c>
      <c r="F319" s="23" t="s">
        <v>39</v>
      </c>
      <c r="G319" s="56"/>
      <c r="H319" s="52"/>
      <c r="I319" s="52"/>
      <c r="J319" s="25"/>
      <c r="K319" s="25"/>
      <c r="L319" s="26">
        <v>0.54166666666666663</v>
      </c>
      <c r="M319" s="29">
        <v>0.72916666666666663</v>
      </c>
      <c r="N319" s="29"/>
      <c r="O319" s="29"/>
      <c r="P319" s="29"/>
      <c r="Q319" s="30"/>
      <c r="R319" s="53"/>
      <c r="S319" s="31"/>
      <c r="T319" s="54"/>
      <c r="U319" s="32"/>
      <c r="V319" s="32"/>
      <c r="W319" s="55" t="s">
        <v>48</v>
      </c>
    </row>
    <row r="320" spans="1:23" ht="17.25" x14ac:dyDescent="0.2">
      <c r="A320" s="58" t="s">
        <v>1387</v>
      </c>
      <c r="B320" s="20">
        <v>44832</v>
      </c>
      <c r="C320" s="21">
        <v>44832</v>
      </c>
      <c r="D320" s="46"/>
      <c r="E320" s="28" t="s">
        <v>1435</v>
      </c>
      <c r="F320" s="23" t="s">
        <v>33</v>
      </c>
      <c r="G320" s="56"/>
      <c r="H320" s="52"/>
      <c r="I320" s="52"/>
      <c r="J320" s="25"/>
      <c r="K320" s="25"/>
      <c r="L320" s="26">
        <v>0.4375</v>
      </c>
      <c r="M320" s="29" t="s">
        <v>194</v>
      </c>
      <c r="N320" s="29"/>
      <c r="O320" s="29"/>
      <c r="P320" s="29"/>
      <c r="Q320" s="30"/>
      <c r="R320" s="53"/>
      <c r="S320" s="31"/>
      <c r="T320" s="54"/>
      <c r="U320" s="32"/>
      <c r="V320" s="32"/>
      <c r="W320" s="55" t="s">
        <v>48</v>
      </c>
    </row>
    <row r="321" spans="1:23" ht="17.25" x14ac:dyDescent="0.2">
      <c r="A321" s="58" t="s">
        <v>1387</v>
      </c>
      <c r="B321" s="20">
        <v>44833</v>
      </c>
      <c r="C321" s="21">
        <v>44833</v>
      </c>
      <c r="D321" s="46"/>
      <c r="E321" s="28" t="s">
        <v>1435</v>
      </c>
      <c r="F321" s="23" t="s">
        <v>33</v>
      </c>
      <c r="G321" s="56"/>
      <c r="H321" s="52"/>
      <c r="I321" s="52"/>
      <c r="J321" s="25"/>
      <c r="K321" s="25"/>
      <c r="L321" s="26" t="s">
        <v>194</v>
      </c>
      <c r="M321" s="29">
        <v>0.4375</v>
      </c>
      <c r="N321" s="29"/>
      <c r="O321" s="29"/>
      <c r="P321" s="29"/>
      <c r="Q321" s="30"/>
      <c r="R321" s="53"/>
      <c r="S321" s="31"/>
      <c r="T321" s="54"/>
      <c r="U321" s="32"/>
      <c r="V321" s="32"/>
      <c r="W321" s="55" t="s">
        <v>48</v>
      </c>
    </row>
    <row r="322" spans="1:23" ht="17.25" x14ac:dyDescent="0.2">
      <c r="A322" s="58" t="s">
        <v>1387</v>
      </c>
      <c r="B322" s="20">
        <v>44834</v>
      </c>
      <c r="C322" s="21">
        <v>44834</v>
      </c>
      <c r="D322" s="46"/>
      <c r="E322" s="28" t="s">
        <v>1451</v>
      </c>
      <c r="F322" s="23" t="s">
        <v>80</v>
      </c>
      <c r="G322" s="56"/>
      <c r="H322" s="52"/>
      <c r="I322" s="52"/>
      <c r="J322" s="25"/>
      <c r="K322" s="25"/>
      <c r="L322" s="26" t="s">
        <v>194</v>
      </c>
      <c r="M322" s="29" t="s">
        <v>194</v>
      </c>
      <c r="N322" s="29"/>
      <c r="O322" s="29"/>
      <c r="P322" s="29"/>
      <c r="Q322" s="30"/>
      <c r="R322" s="53"/>
      <c r="S322" s="31"/>
      <c r="T322" s="54"/>
      <c r="U322" s="32"/>
      <c r="V322" s="32"/>
      <c r="W322" s="55" t="s">
        <v>195</v>
      </c>
    </row>
    <row r="323" spans="1:23" ht="17.25" x14ac:dyDescent="0.2">
      <c r="A323" s="58" t="s">
        <v>1387</v>
      </c>
      <c r="B323" s="20">
        <v>44835</v>
      </c>
      <c r="C323" s="21">
        <v>44835</v>
      </c>
      <c r="D323" s="46"/>
      <c r="E323" s="28" t="s">
        <v>597</v>
      </c>
      <c r="F323" s="23" t="s">
        <v>39</v>
      </c>
      <c r="G323" s="56"/>
      <c r="H323" s="52"/>
      <c r="I323" s="52"/>
      <c r="J323" s="25"/>
      <c r="K323" s="25"/>
      <c r="L323" s="26">
        <v>0.29166666666666669</v>
      </c>
      <c r="M323" s="29">
        <v>0.64583333333333337</v>
      </c>
      <c r="N323" s="29"/>
      <c r="O323" s="29"/>
      <c r="P323" s="29"/>
      <c r="Q323" s="30"/>
      <c r="R323" s="53"/>
      <c r="S323" s="31"/>
      <c r="T323" s="54"/>
      <c r="U323" s="32"/>
      <c r="V323" s="32"/>
      <c r="W323" s="55" t="s">
        <v>48</v>
      </c>
    </row>
    <row r="324" spans="1:23" ht="17.25" x14ac:dyDescent="0.2">
      <c r="A324" s="58" t="s">
        <v>1387</v>
      </c>
      <c r="B324" s="20">
        <v>44836</v>
      </c>
      <c r="C324" s="21">
        <v>44836</v>
      </c>
      <c r="D324" s="46"/>
      <c r="E324" s="28" t="s">
        <v>1455</v>
      </c>
      <c r="F324" s="23" t="s">
        <v>33</v>
      </c>
      <c r="G324" s="56"/>
      <c r="H324" s="52"/>
      <c r="I324" s="52"/>
      <c r="J324" s="25"/>
      <c r="K324" s="25"/>
      <c r="L324" s="26">
        <v>0.33333333333333331</v>
      </c>
      <c r="M324" s="29">
        <v>0.75</v>
      </c>
      <c r="N324" s="29"/>
      <c r="O324" s="29"/>
      <c r="P324" s="29"/>
      <c r="Q324" s="30"/>
      <c r="R324" s="53"/>
      <c r="S324" s="31"/>
      <c r="T324" s="54"/>
      <c r="U324" s="32"/>
      <c r="V324" s="32"/>
      <c r="W324" s="55" t="s">
        <v>48</v>
      </c>
    </row>
    <row r="325" spans="1:23" ht="17.25" x14ac:dyDescent="0.2">
      <c r="A325" s="58" t="s">
        <v>1301</v>
      </c>
      <c r="B325" s="20">
        <v>44837</v>
      </c>
      <c r="C325" s="21">
        <v>44837</v>
      </c>
      <c r="D325" s="46"/>
      <c r="E325" s="28" t="s">
        <v>1455</v>
      </c>
      <c r="F325" s="23" t="s">
        <v>33</v>
      </c>
      <c r="G325" s="56"/>
      <c r="H325" s="52"/>
      <c r="I325" s="52"/>
      <c r="J325" s="25"/>
      <c r="K325" s="25"/>
      <c r="L325" s="26" t="s">
        <v>194</v>
      </c>
      <c r="M325" s="29" t="s">
        <v>194</v>
      </c>
      <c r="N325" s="29"/>
      <c r="O325" s="29"/>
      <c r="P325" s="29"/>
      <c r="Q325" s="30"/>
      <c r="R325" s="53"/>
      <c r="S325" s="31"/>
      <c r="T325" s="54"/>
      <c r="U325" s="32"/>
      <c r="V325" s="32"/>
      <c r="W325" s="55" t="s">
        <v>48</v>
      </c>
    </row>
    <row r="326" spans="1:23" ht="17.25" x14ac:dyDescent="0.2">
      <c r="A326" s="58" t="s">
        <v>1301</v>
      </c>
      <c r="B326" s="20">
        <v>44838</v>
      </c>
      <c r="C326" s="21">
        <v>44838</v>
      </c>
      <c r="D326" s="46"/>
      <c r="E326" s="28" t="s">
        <v>1455</v>
      </c>
      <c r="F326" s="23" t="s">
        <v>33</v>
      </c>
      <c r="G326" s="56"/>
      <c r="H326" s="52"/>
      <c r="I326" s="52"/>
      <c r="J326" s="25"/>
      <c r="K326" s="25"/>
      <c r="L326" s="26">
        <v>0.33333333333333331</v>
      </c>
      <c r="M326" s="29">
        <v>0.75</v>
      </c>
      <c r="N326" s="29"/>
      <c r="O326" s="29"/>
      <c r="P326" s="29"/>
      <c r="Q326" s="30"/>
      <c r="R326" s="53"/>
      <c r="S326" s="31"/>
      <c r="T326" s="54"/>
      <c r="U326" s="32"/>
      <c r="V326" s="32"/>
      <c r="W326" s="55" t="s">
        <v>48</v>
      </c>
    </row>
    <row r="327" spans="1:23" ht="18.75" x14ac:dyDescent="0.2">
      <c r="A327" s="16" t="s">
        <v>1460</v>
      </c>
      <c r="B327" s="17">
        <v>44838</v>
      </c>
      <c r="C327" s="18">
        <v>44838</v>
      </c>
      <c r="D327" s="33"/>
      <c r="E327" s="34" t="s">
        <v>1461</v>
      </c>
      <c r="F327" s="35"/>
      <c r="G327" s="36"/>
      <c r="H327" s="36"/>
      <c r="I327" s="36"/>
      <c r="J327" s="37"/>
      <c r="K327" s="37"/>
      <c r="L327" s="38"/>
      <c r="M327" s="39"/>
      <c r="N327" s="39"/>
      <c r="O327" s="39"/>
      <c r="P327" s="39"/>
      <c r="Q327" s="40"/>
      <c r="R327" s="41"/>
      <c r="S327" s="42"/>
      <c r="T327" s="42"/>
      <c r="U327" s="43"/>
      <c r="V327" s="43"/>
      <c r="W327" s="16"/>
    </row>
    <row r="328" spans="1:23" ht="17.25" x14ac:dyDescent="0.2">
      <c r="A328" s="58" t="s">
        <v>1460</v>
      </c>
      <c r="B328" s="20">
        <v>44838</v>
      </c>
      <c r="C328" s="21">
        <v>44838</v>
      </c>
      <c r="D328" s="46"/>
      <c r="E328" s="28" t="s">
        <v>1455</v>
      </c>
      <c r="F328" s="23" t="s">
        <v>33</v>
      </c>
      <c r="G328" s="56"/>
      <c r="H328" s="52"/>
      <c r="I328" s="52"/>
      <c r="J328" s="25"/>
      <c r="K328" s="25"/>
      <c r="L328" s="26">
        <v>0.33333333333333331</v>
      </c>
      <c r="M328" s="29">
        <v>0.75</v>
      </c>
      <c r="N328" s="29"/>
      <c r="O328" s="29"/>
      <c r="P328" s="29"/>
      <c r="Q328" s="30"/>
      <c r="R328" s="53"/>
      <c r="S328" s="31"/>
      <c r="T328" s="54"/>
      <c r="U328" s="32"/>
      <c r="V328" s="32"/>
      <c r="W328" s="55" t="s">
        <v>48</v>
      </c>
    </row>
    <row r="329" spans="1:23" ht="17.25" x14ac:dyDescent="0.2">
      <c r="A329" s="58" t="s">
        <v>1460</v>
      </c>
      <c r="B329" s="20">
        <v>44839</v>
      </c>
      <c r="C329" s="21">
        <v>44839</v>
      </c>
      <c r="D329" s="46"/>
      <c r="E329" s="28" t="s">
        <v>32</v>
      </c>
      <c r="F329" s="23" t="s">
        <v>33</v>
      </c>
      <c r="G329" s="56"/>
      <c r="H329" s="52"/>
      <c r="I329" s="52"/>
      <c r="J329" s="25"/>
      <c r="K329" s="25"/>
      <c r="L329" s="26">
        <v>0.33333333333333331</v>
      </c>
      <c r="M329" s="29">
        <v>0.75</v>
      </c>
      <c r="N329" s="29"/>
      <c r="O329" s="29"/>
      <c r="P329" s="29"/>
      <c r="Q329" s="30"/>
      <c r="R329" s="53"/>
      <c r="S329" s="31"/>
      <c r="T329" s="54"/>
      <c r="U329" s="32"/>
      <c r="V329" s="32"/>
      <c r="W329" s="55" t="s">
        <v>48</v>
      </c>
    </row>
    <row r="330" spans="1:23" ht="17.25" x14ac:dyDescent="0.2">
      <c r="A330" s="58" t="s">
        <v>1460</v>
      </c>
      <c r="B330" s="20">
        <v>44840</v>
      </c>
      <c r="C330" s="21">
        <v>44840</v>
      </c>
      <c r="D330" s="46"/>
      <c r="E330" s="28" t="s">
        <v>1451</v>
      </c>
      <c r="F330" s="23" t="s">
        <v>80</v>
      </c>
      <c r="G330" s="56"/>
      <c r="H330" s="52"/>
      <c r="I330" s="52"/>
      <c r="J330" s="25"/>
      <c r="K330" s="25"/>
      <c r="L330" s="26" t="s">
        <v>194</v>
      </c>
      <c r="M330" s="29" t="s">
        <v>194</v>
      </c>
      <c r="N330" s="29"/>
      <c r="O330" s="29"/>
      <c r="P330" s="29"/>
      <c r="Q330" s="30"/>
      <c r="R330" s="53"/>
      <c r="S330" s="31"/>
      <c r="T330" s="54"/>
      <c r="U330" s="32"/>
      <c r="V330" s="32"/>
      <c r="W330" s="55" t="s">
        <v>195</v>
      </c>
    </row>
    <row r="331" spans="1:23" ht="17.25" x14ac:dyDescent="0.2">
      <c r="A331" s="58" t="s">
        <v>1460</v>
      </c>
      <c r="B331" s="20">
        <v>44841</v>
      </c>
      <c r="C331" s="21">
        <v>44841</v>
      </c>
      <c r="D331" s="46"/>
      <c r="E331" s="28" t="s">
        <v>1476</v>
      </c>
      <c r="F331" s="23" t="s">
        <v>33</v>
      </c>
      <c r="G331" s="56"/>
      <c r="H331" s="52"/>
      <c r="I331" s="52"/>
      <c r="J331" s="25"/>
      <c r="K331" s="25"/>
      <c r="L331" s="26">
        <v>0.33333333333333331</v>
      </c>
      <c r="M331" s="29">
        <v>0.625</v>
      </c>
      <c r="N331" s="29"/>
      <c r="O331" s="29"/>
      <c r="P331" s="29"/>
      <c r="Q331" s="30"/>
      <c r="R331" s="53"/>
      <c r="S331" s="31"/>
      <c r="T331" s="54"/>
      <c r="U331" s="32"/>
      <c r="V331" s="32"/>
      <c r="W331" s="55" t="s">
        <v>48</v>
      </c>
    </row>
    <row r="332" spans="1:23" ht="17.25" x14ac:dyDescent="0.2">
      <c r="A332" s="58" t="s">
        <v>1460</v>
      </c>
      <c r="B332" s="20">
        <v>44842</v>
      </c>
      <c r="C332" s="21">
        <v>44842</v>
      </c>
      <c r="D332" s="46"/>
      <c r="E332" s="28" t="s">
        <v>1494</v>
      </c>
      <c r="F332" s="23" t="s">
        <v>33</v>
      </c>
      <c r="G332" s="56"/>
      <c r="H332" s="52"/>
      <c r="I332" s="52"/>
      <c r="J332" s="25"/>
      <c r="K332" s="25"/>
      <c r="L332" s="26">
        <v>0.5</v>
      </c>
      <c r="M332" s="29">
        <v>0.75</v>
      </c>
      <c r="N332" s="29"/>
      <c r="O332" s="29"/>
      <c r="P332" s="29"/>
      <c r="Q332" s="30"/>
      <c r="R332" s="53"/>
      <c r="S332" s="31"/>
      <c r="T332" s="54"/>
      <c r="U332" s="32"/>
      <c r="V332" s="32"/>
      <c r="W332" s="55" t="s">
        <v>48</v>
      </c>
    </row>
    <row r="333" spans="1:23" ht="17.25" x14ac:dyDescent="0.2">
      <c r="A333" s="58" t="s">
        <v>1460</v>
      </c>
      <c r="B333" s="20">
        <v>44843</v>
      </c>
      <c r="C333" s="21">
        <v>44843</v>
      </c>
      <c r="D333" s="46"/>
      <c r="E333" s="28" t="s">
        <v>1451</v>
      </c>
      <c r="F333" s="23" t="s">
        <v>80</v>
      </c>
      <c r="G333" s="56"/>
      <c r="H333" s="52"/>
      <c r="I333" s="52"/>
      <c r="J333" s="25"/>
      <c r="K333" s="25"/>
      <c r="L333" s="26" t="s">
        <v>194</v>
      </c>
      <c r="M333" s="29" t="s">
        <v>194</v>
      </c>
      <c r="N333" s="29"/>
      <c r="O333" s="29"/>
      <c r="P333" s="29"/>
      <c r="Q333" s="30"/>
      <c r="R333" s="53"/>
      <c r="S333" s="31"/>
      <c r="T333" s="54"/>
      <c r="U333" s="32"/>
      <c r="V333" s="32"/>
      <c r="W333" s="55" t="s">
        <v>195</v>
      </c>
    </row>
    <row r="334" spans="1:23" ht="17.25" x14ac:dyDescent="0.2">
      <c r="A334" s="58" t="s">
        <v>1460</v>
      </c>
      <c r="B334" s="20">
        <v>44844</v>
      </c>
      <c r="C334" s="21">
        <v>44844</v>
      </c>
      <c r="D334" s="46"/>
      <c r="E334" s="28" t="s">
        <v>1451</v>
      </c>
      <c r="F334" s="23" t="s">
        <v>80</v>
      </c>
      <c r="G334" s="56"/>
      <c r="H334" s="52"/>
      <c r="I334" s="52"/>
      <c r="J334" s="25"/>
      <c r="K334" s="25"/>
      <c r="L334" s="26" t="s">
        <v>194</v>
      </c>
      <c r="M334" s="29" t="s">
        <v>194</v>
      </c>
      <c r="N334" s="29"/>
      <c r="O334" s="29"/>
      <c r="P334" s="29"/>
      <c r="Q334" s="30"/>
      <c r="R334" s="53"/>
      <c r="S334" s="31"/>
      <c r="T334" s="54"/>
      <c r="U334" s="32"/>
      <c r="V334" s="32"/>
      <c r="W334" s="55" t="s">
        <v>195</v>
      </c>
    </row>
    <row r="335" spans="1:23" ht="17.25" x14ac:dyDescent="0.2">
      <c r="A335" s="58" t="s">
        <v>1460</v>
      </c>
      <c r="B335" s="20">
        <v>44845</v>
      </c>
      <c r="C335" s="21">
        <v>44845</v>
      </c>
      <c r="D335" s="46"/>
      <c r="E335" s="28" t="s">
        <v>1451</v>
      </c>
      <c r="F335" s="23" t="s">
        <v>80</v>
      </c>
      <c r="G335" s="56"/>
      <c r="H335" s="52"/>
      <c r="I335" s="52"/>
      <c r="J335" s="25"/>
      <c r="K335" s="25"/>
      <c r="L335" s="26" t="s">
        <v>194</v>
      </c>
      <c r="M335" s="29" t="s">
        <v>194</v>
      </c>
      <c r="N335" s="29"/>
      <c r="O335" s="29"/>
      <c r="P335" s="29"/>
      <c r="Q335" s="30"/>
      <c r="R335" s="53"/>
      <c r="S335" s="31"/>
      <c r="T335" s="54"/>
      <c r="U335" s="32"/>
      <c r="V335" s="32"/>
      <c r="W335" s="55" t="s">
        <v>195</v>
      </c>
    </row>
    <row r="336" spans="1:23" ht="17.25" x14ac:dyDescent="0.2">
      <c r="A336" s="58" t="s">
        <v>1460</v>
      </c>
      <c r="B336" s="20">
        <v>44846</v>
      </c>
      <c r="C336" s="21">
        <v>44846</v>
      </c>
      <c r="D336" s="46"/>
      <c r="E336" s="28" t="s">
        <v>1502</v>
      </c>
      <c r="F336" s="23" t="s">
        <v>80</v>
      </c>
      <c r="G336" s="56"/>
      <c r="H336" s="52"/>
      <c r="I336" s="52"/>
      <c r="J336" s="25"/>
      <c r="K336" s="25"/>
      <c r="L336" s="26">
        <v>0.5</v>
      </c>
      <c r="M336" s="29">
        <v>0.66666666666666663</v>
      </c>
      <c r="N336" s="29"/>
      <c r="O336" s="29"/>
      <c r="P336" s="29"/>
      <c r="Q336" s="30"/>
      <c r="R336" s="53"/>
      <c r="S336" s="31"/>
      <c r="T336" s="54"/>
      <c r="U336" s="32"/>
      <c r="V336" s="32"/>
      <c r="W336" s="55" t="s">
        <v>195</v>
      </c>
    </row>
    <row r="337" spans="1:23" ht="17.25" x14ac:dyDescent="0.2">
      <c r="A337" s="58" t="s">
        <v>1460</v>
      </c>
      <c r="B337" s="20">
        <v>44847</v>
      </c>
      <c r="C337" s="21">
        <v>44847</v>
      </c>
      <c r="D337" s="46"/>
      <c r="E337" s="28" t="s">
        <v>1451</v>
      </c>
      <c r="F337" s="23" t="s">
        <v>80</v>
      </c>
      <c r="G337" s="56"/>
      <c r="H337" s="52"/>
      <c r="I337" s="52"/>
      <c r="J337" s="25"/>
      <c r="K337" s="25"/>
      <c r="L337" s="26" t="s">
        <v>194</v>
      </c>
      <c r="M337" s="29" t="s">
        <v>194</v>
      </c>
      <c r="N337" s="29"/>
      <c r="O337" s="29"/>
      <c r="P337" s="29"/>
      <c r="Q337" s="30"/>
      <c r="R337" s="53"/>
      <c r="S337" s="31"/>
      <c r="T337" s="54"/>
      <c r="U337" s="32"/>
      <c r="V337" s="32"/>
      <c r="W337" s="55" t="s">
        <v>195</v>
      </c>
    </row>
    <row r="338" spans="1:23" ht="17.25" x14ac:dyDescent="0.2">
      <c r="A338" s="58" t="s">
        <v>1460</v>
      </c>
      <c r="B338" s="20">
        <v>44848</v>
      </c>
      <c r="C338" s="21">
        <v>44848</v>
      </c>
      <c r="D338" s="46"/>
      <c r="E338" s="28" t="s">
        <v>1451</v>
      </c>
      <c r="F338" s="23" t="s">
        <v>80</v>
      </c>
      <c r="G338" s="56"/>
      <c r="H338" s="52"/>
      <c r="I338" s="52"/>
      <c r="J338" s="25"/>
      <c r="K338" s="25"/>
      <c r="L338" s="26" t="s">
        <v>194</v>
      </c>
      <c r="M338" s="29" t="s">
        <v>194</v>
      </c>
      <c r="N338" s="29"/>
      <c r="O338" s="29"/>
      <c r="P338" s="29"/>
      <c r="Q338" s="30"/>
      <c r="R338" s="53"/>
      <c r="S338" s="31"/>
      <c r="T338" s="54"/>
      <c r="U338" s="32"/>
      <c r="V338" s="32"/>
      <c r="W338" s="55" t="s">
        <v>195</v>
      </c>
    </row>
    <row r="339" spans="1:23" ht="17.25" x14ac:dyDescent="0.2">
      <c r="A339" s="58" t="s">
        <v>1460</v>
      </c>
      <c r="B339" s="20">
        <v>44849</v>
      </c>
      <c r="C339" s="21">
        <v>44849</v>
      </c>
      <c r="D339" s="46"/>
      <c r="E339" s="28" t="s">
        <v>1451</v>
      </c>
      <c r="F339" s="23" t="s">
        <v>80</v>
      </c>
      <c r="G339" s="56"/>
      <c r="H339" s="52"/>
      <c r="I339" s="52"/>
      <c r="J339" s="25"/>
      <c r="K339" s="25"/>
      <c r="L339" s="26" t="s">
        <v>194</v>
      </c>
      <c r="M339" s="29" t="s">
        <v>194</v>
      </c>
      <c r="N339" s="29"/>
      <c r="O339" s="29"/>
      <c r="P339" s="29"/>
      <c r="Q339" s="30"/>
      <c r="R339" s="53"/>
      <c r="S339" s="31"/>
      <c r="T339" s="54"/>
      <c r="U339" s="32"/>
      <c r="V339" s="32"/>
      <c r="W339" s="55" t="s">
        <v>195</v>
      </c>
    </row>
    <row r="340" spans="1:23" ht="17.25" x14ac:dyDescent="0.2">
      <c r="A340" s="58" t="s">
        <v>1460</v>
      </c>
      <c r="B340" s="20">
        <v>44850</v>
      </c>
      <c r="C340" s="21">
        <v>44850</v>
      </c>
      <c r="D340" s="46"/>
      <c r="E340" s="28" t="s">
        <v>1451</v>
      </c>
      <c r="F340" s="23" t="s">
        <v>80</v>
      </c>
      <c r="G340" s="56"/>
      <c r="H340" s="52"/>
      <c r="I340" s="52"/>
      <c r="J340" s="25"/>
      <c r="K340" s="25"/>
      <c r="L340" s="26" t="s">
        <v>194</v>
      </c>
      <c r="M340" s="29" t="s">
        <v>194</v>
      </c>
      <c r="N340" s="29"/>
      <c r="O340" s="29"/>
      <c r="P340" s="29"/>
      <c r="Q340" s="30"/>
      <c r="R340" s="53"/>
      <c r="S340" s="31"/>
      <c r="T340" s="54"/>
      <c r="U340" s="32"/>
      <c r="V340" s="32"/>
      <c r="W340" s="55" t="s">
        <v>195</v>
      </c>
    </row>
    <row r="341" spans="1:23" ht="17.25" x14ac:dyDescent="0.2">
      <c r="A341" s="58" t="s">
        <v>1460</v>
      </c>
      <c r="B341" s="20">
        <v>44851</v>
      </c>
      <c r="C341" s="21">
        <v>44851</v>
      </c>
      <c r="D341" s="46"/>
      <c r="E341" s="28" t="s">
        <v>1503</v>
      </c>
      <c r="F341" s="23" t="s">
        <v>33</v>
      </c>
      <c r="G341" s="56"/>
      <c r="H341" s="52"/>
      <c r="I341" s="52"/>
      <c r="J341" s="25"/>
      <c r="K341" s="25"/>
      <c r="L341" s="26">
        <v>0.33333333333333331</v>
      </c>
      <c r="M341" s="29">
        <v>0.66666666666666663</v>
      </c>
      <c r="N341" s="29"/>
      <c r="O341" s="29"/>
      <c r="P341" s="29"/>
      <c r="Q341" s="30"/>
      <c r="R341" s="53"/>
      <c r="S341" s="31"/>
      <c r="T341" s="54"/>
      <c r="U341" s="32"/>
      <c r="V341" s="32"/>
      <c r="W341" s="55" t="s">
        <v>48</v>
      </c>
    </row>
    <row r="342" spans="1:23" ht="17.25" x14ac:dyDescent="0.2">
      <c r="A342" s="58" t="s">
        <v>1460</v>
      </c>
      <c r="B342" s="20">
        <v>44851</v>
      </c>
      <c r="C342" s="21">
        <v>44851</v>
      </c>
      <c r="D342" s="46"/>
      <c r="E342" s="28" t="s">
        <v>1526</v>
      </c>
      <c r="F342" s="23" t="s">
        <v>39</v>
      </c>
      <c r="G342" s="56"/>
      <c r="H342" s="52"/>
      <c r="I342" s="52"/>
      <c r="J342" s="25"/>
      <c r="K342" s="25"/>
      <c r="L342" s="26">
        <v>0.72916666666666663</v>
      </c>
      <c r="M342" s="29">
        <v>0.91666666666666663</v>
      </c>
      <c r="N342" s="29"/>
      <c r="O342" s="29"/>
      <c r="P342" s="29"/>
      <c r="Q342" s="30"/>
      <c r="R342" s="53"/>
      <c r="S342" s="31"/>
      <c r="T342" s="54"/>
      <c r="U342" s="32"/>
      <c r="V342" s="32"/>
      <c r="W342" s="55" t="s">
        <v>195</v>
      </c>
    </row>
    <row r="343" spans="1:23" ht="17.25" x14ac:dyDescent="0.2">
      <c r="A343" s="58" t="s">
        <v>1460</v>
      </c>
      <c r="B343" s="20">
        <v>44852</v>
      </c>
      <c r="C343" s="21">
        <v>44852</v>
      </c>
      <c r="D343" s="46"/>
      <c r="E343" s="28" t="s">
        <v>1527</v>
      </c>
      <c r="F343" s="23" t="s">
        <v>33</v>
      </c>
      <c r="G343" s="56"/>
      <c r="H343" s="52"/>
      <c r="I343" s="52"/>
      <c r="J343" s="25"/>
      <c r="K343" s="25"/>
      <c r="L343" s="26">
        <v>0.33333333333333331</v>
      </c>
      <c r="M343" s="29">
        <v>0.75</v>
      </c>
      <c r="N343" s="29"/>
      <c r="O343" s="29"/>
      <c r="P343" s="29"/>
      <c r="Q343" s="30"/>
      <c r="R343" s="53"/>
      <c r="S343" s="31"/>
      <c r="T343" s="54"/>
      <c r="U343" s="32"/>
      <c r="V343" s="32"/>
      <c r="W343" s="55" t="s">
        <v>48</v>
      </c>
    </row>
    <row r="344" spans="1:23" ht="18.75" x14ac:dyDescent="0.2">
      <c r="A344" s="16" t="s">
        <v>1532</v>
      </c>
      <c r="B344" s="17">
        <v>44852</v>
      </c>
      <c r="C344" s="18">
        <v>44852</v>
      </c>
      <c r="D344" s="33"/>
      <c r="E344" s="34" t="s">
        <v>1533</v>
      </c>
      <c r="F344" s="35"/>
      <c r="G344" s="36"/>
      <c r="H344" s="36"/>
      <c r="I344" s="36"/>
      <c r="J344" s="37"/>
      <c r="K344" s="37"/>
      <c r="L344" s="38"/>
      <c r="M344" s="39"/>
      <c r="N344" s="39"/>
      <c r="O344" s="39"/>
      <c r="P344" s="39"/>
      <c r="Q344" s="40"/>
      <c r="R344" s="41"/>
      <c r="S344" s="42"/>
      <c r="T344" s="42"/>
      <c r="U344" s="43"/>
      <c r="V344" s="43"/>
      <c r="W344" s="16"/>
    </row>
    <row r="345" spans="1:23" ht="17.25" x14ac:dyDescent="0.2">
      <c r="A345" s="58" t="s">
        <v>1532</v>
      </c>
      <c r="B345" s="20">
        <v>44852</v>
      </c>
      <c r="C345" s="21">
        <v>44852</v>
      </c>
      <c r="D345" s="46"/>
      <c r="E345" s="28" t="s">
        <v>1527</v>
      </c>
      <c r="F345" s="23" t="s">
        <v>33</v>
      </c>
      <c r="G345" s="56"/>
      <c r="H345" s="52"/>
      <c r="I345" s="52"/>
      <c r="J345" s="25"/>
      <c r="K345" s="25"/>
      <c r="L345" s="26">
        <v>0.33333333333333331</v>
      </c>
      <c r="M345" s="29">
        <v>0.75</v>
      </c>
      <c r="N345" s="29"/>
      <c r="O345" s="29"/>
      <c r="P345" s="29"/>
      <c r="Q345" s="30"/>
      <c r="R345" s="53"/>
      <c r="S345" s="31"/>
      <c r="T345" s="54"/>
      <c r="U345" s="32"/>
      <c r="V345" s="32"/>
      <c r="W345" s="55" t="s">
        <v>48</v>
      </c>
    </row>
    <row r="346" spans="1:23" ht="17.25" x14ac:dyDescent="0.2">
      <c r="A346" s="58" t="s">
        <v>1532</v>
      </c>
      <c r="B346" s="20">
        <v>44853</v>
      </c>
      <c r="C346" s="21">
        <v>44853</v>
      </c>
      <c r="D346" s="46"/>
      <c r="E346" s="28" t="s">
        <v>1534</v>
      </c>
      <c r="F346" s="23" t="s">
        <v>33</v>
      </c>
      <c r="G346" s="56"/>
      <c r="H346" s="52"/>
      <c r="I346" s="52"/>
      <c r="J346" s="25"/>
      <c r="K346" s="25"/>
      <c r="L346" s="26">
        <v>0.375</v>
      </c>
      <c r="M346" s="29">
        <v>0.875</v>
      </c>
      <c r="N346" s="29"/>
      <c r="O346" s="29"/>
      <c r="P346" s="29"/>
      <c r="Q346" s="30"/>
      <c r="R346" s="53"/>
      <c r="S346" s="31"/>
      <c r="T346" s="54"/>
      <c r="U346" s="32"/>
      <c r="V346" s="32"/>
      <c r="W346" s="55" t="s">
        <v>48</v>
      </c>
    </row>
    <row r="347" spans="1:23" ht="17.25" x14ac:dyDescent="0.2">
      <c r="A347" s="58" t="s">
        <v>1532</v>
      </c>
      <c r="B347" s="20">
        <v>44854</v>
      </c>
      <c r="C347" s="21">
        <v>44854</v>
      </c>
      <c r="D347" s="46"/>
      <c r="E347" s="28" t="s">
        <v>1451</v>
      </c>
      <c r="F347" s="23" t="s">
        <v>80</v>
      </c>
      <c r="G347" s="56"/>
      <c r="H347" s="52"/>
      <c r="I347" s="52"/>
      <c r="J347" s="25"/>
      <c r="K347" s="25"/>
      <c r="L347" s="26" t="s">
        <v>194</v>
      </c>
      <c r="M347" s="29" t="s">
        <v>194</v>
      </c>
      <c r="N347" s="29"/>
      <c r="O347" s="29"/>
      <c r="P347" s="29"/>
      <c r="Q347" s="30"/>
      <c r="R347" s="53"/>
      <c r="S347" s="31"/>
      <c r="T347" s="54"/>
      <c r="U347" s="32"/>
      <c r="V347" s="32"/>
      <c r="W347" s="55" t="s">
        <v>195</v>
      </c>
    </row>
    <row r="348" spans="1:23" ht="17.25" x14ac:dyDescent="0.2">
      <c r="A348" s="58" t="s">
        <v>1532</v>
      </c>
      <c r="B348" s="20">
        <v>44855</v>
      </c>
      <c r="C348" s="21">
        <v>44855</v>
      </c>
      <c r="D348" s="46"/>
      <c r="E348" s="28" t="s">
        <v>1540</v>
      </c>
      <c r="F348" s="23" t="s">
        <v>33</v>
      </c>
      <c r="G348" s="56"/>
      <c r="H348" s="52"/>
      <c r="I348" s="52"/>
      <c r="J348" s="25"/>
      <c r="K348" s="25"/>
      <c r="L348" s="26">
        <v>0.29166666666666669</v>
      </c>
      <c r="M348" s="29">
        <v>0.91666666666666663</v>
      </c>
      <c r="N348" s="29"/>
      <c r="O348" s="29"/>
      <c r="P348" s="29"/>
      <c r="Q348" s="30"/>
      <c r="R348" s="53"/>
      <c r="S348" s="31"/>
      <c r="T348" s="54"/>
      <c r="U348" s="32"/>
      <c r="V348" s="32"/>
      <c r="W348" s="55" t="s">
        <v>48</v>
      </c>
    </row>
    <row r="349" spans="1:23" ht="17.25" x14ac:dyDescent="0.2">
      <c r="A349" s="58" t="s">
        <v>1532</v>
      </c>
      <c r="B349" s="20">
        <v>44856</v>
      </c>
      <c r="C349" s="21">
        <v>44856</v>
      </c>
      <c r="D349" s="46"/>
      <c r="E349" s="28" t="s">
        <v>1541</v>
      </c>
      <c r="F349" s="23" t="s">
        <v>33</v>
      </c>
      <c r="G349" s="56"/>
      <c r="H349" s="52"/>
      <c r="I349" s="52"/>
      <c r="J349" s="25"/>
      <c r="K349" s="25"/>
      <c r="L349" s="26">
        <v>0.29166666666666669</v>
      </c>
      <c r="M349" s="29">
        <v>0.99930555555555556</v>
      </c>
      <c r="N349" s="29"/>
      <c r="O349" s="29"/>
      <c r="P349" s="29"/>
      <c r="Q349" s="30"/>
      <c r="R349" s="53"/>
      <c r="S349" s="31"/>
      <c r="T349" s="54"/>
      <c r="U349" s="32"/>
      <c r="V349" s="32"/>
      <c r="W349" s="55" t="s">
        <v>48</v>
      </c>
    </row>
    <row r="350" spans="1:23" ht="17.25" x14ac:dyDescent="0.2">
      <c r="A350" s="58" t="s">
        <v>1532</v>
      </c>
      <c r="B350" s="20">
        <v>44857</v>
      </c>
      <c r="C350" s="21">
        <v>44857</v>
      </c>
      <c r="D350" s="46"/>
      <c r="E350" s="28" t="s">
        <v>1542</v>
      </c>
      <c r="F350" s="23" t="s">
        <v>80</v>
      </c>
      <c r="G350" s="56"/>
      <c r="H350" s="52"/>
      <c r="I350" s="52"/>
      <c r="J350" s="25"/>
      <c r="K350" s="25"/>
      <c r="L350" s="26" t="s">
        <v>194</v>
      </c>
      <c r="M350" s="29" t="s">
        <v>194</v>
      </c>
      <c r="N350" s="29"/>
      <c r="O350" s="29"/>
      <c r="P350" s="29"/>
      <c r="Q350" s="30"/>
      <c r="R350" s="53"/>
      <c r="S350" s="31"/>
      <c r="T350" s="54"/>
      <c r="U350" s="32"/>
      <c r="V350" s="32"/>
      <c r="W350" s="55" t="s">
        <v>195</v>
      </c>
    </row>
    <row r="351" spans="1:23" ht="17.25" x14ac:dyDescent="0.2">
      <c r="A351" s="58" t="s">
        <v>1532</v>
      </c>
      <c r="B351" s="20">
        <v>44858</v>
      </c>
      <c r="C351" s="21">
        <v>44858</v>
      </c>
      <c r="D351" s="46"/>
      <c r="E351" s="28" t="s">
        <v>1543</v>
      </c>
      <c r="F351" s="23" t="s">
        <v>33</v>
      </c>
      <c r="G351" s="56"/>
      <c r="H351" s="52"/>
      <c r="I351" s="52"/>
      <c r="J351" s="25"/>
      <c r="K351" s="25"/>
      <c r="L351" s="26">
        <v>0.33333333333333331</v>
      </c>
      <c r="M351" s="29">
        <v>2.0833333333333332E-2</v>
      </c>
      <c r="N351" s="29"/>
      <c r="O351" s="29"/>
      <c r="P351" s="29"/>
      <c r="Q351" s="30"/>
      <c r="R351" s="53"/>
      <c r="S351" s="31"/>
      <c r="T351" s="54"/>
      <c r="U351" s="32"/>
      <c r="V351" s="32"/>
      <c r="W351" s="55" t="s">
        <v>48</v>
      </c>
    </row>
    <row r="352" spans="1:23" ht="17.25" x14ac:dyDescent="0.2">
      <c r="A352" s="58" t="s">
        <v>1532</v>
      </c>
      <c r="B352" s="20">
        <v>44859</v>
      </c>
      <c r="C352" s="21">
        <v>44859</v>
      </c>
      <c r="D352" s="46"/>
      <c r="E352" s="28" t="s">
        <v>1544</v>
      </c>
      <c r="F352" s="23" t="s">
        <v>33</v>
      </c>
      <c r="G352" s="56"/>
      <c r="H352" s="52"/>
      <c r="I352" s="52"/>
      <c r="J352" s="25"/>
      <c r="K352" s="25"/>
      <c r="L352" s="26">
        <v>0.35416666666666669</v>
      </c>
      <c r="M352" s="29">
        <v>0.91666666666666663</v>
      </c>
      <c r="N352" s="29"/>
      <c r="O352" s="29"/>
      <c r="P352" s="29"/>
      <c r="Q352" s="30"/>
      <c r="R352" s="53"/>
      <c r="S352" s="31"/>
      <c r="T352" s="54"/>
      <c r="U352" s="32"/>
      <c r="V352" s="32"/>
      <c r="W352" s="55" t="s">
        <v>48</v>
      </c>
    </row>
    <row r="353" spans="1:23" ht="17.25" x14ac:dyDescent="0.2">
      <c r="A353" s="58" t="s">
        <v>1532</v>
      </c>
      <c r="B353" s="20">
        <v>44860</v>
      </c>
      <c r="C353" s="21">
        <v>44860</v>
      </c>
      <c r="D353" s="46"/>
      <c r="E353" s="28" t="s">
        <v>1545</v>
      </c>
      <c r="F353" s="23" t="s">
        <v>39</v>
      </c>
      <c r="G353" s="56"/>
      <c r="H353" s="52"/>
      <c r="I353" s="52"/>
      <c r="J353" s="25"/>
      <c r="K353" s="25"/>
      <c r="L353" s="26">
        <v>0.58333333333333337</v>
      </c>
      <c r="M353" s="29">
        <v>0.83333333333333337</v>
      </c>
      <c r="N353" s="29"/>
      <c r="O353" s="29"/>
      <c r="P353" s="29"/>
      <c r="Q353" s="30"/>
      <c r="R353" s="53"/>
      <c r="S353" s="31"/>
      <c r="T353" s="54"/>
      <c r="U353" s="32"/>
      <c r="V353" s="32"/>
      <c r="W353" s="55" t="s">
        <v>48</v>
      </c>
    </row>
    <row r="354" spans="1:23" ht="17.25" x14ac:dyDescent="0.2">
      <c r="A354" s="58" t="s">
        <v>1532</v>
      </c>
      <c r="B354" s="20">
        <v>44861</v>
      </c>
      <c r="C354" s="21">
        <v>44861</v>
      </c>
      <c r="D354" s="46"/>
      <c r="E354" s="28" t="s">
        <v>1549</v>
      </c>
      <c r="F354" s="23" t="s">
        <v>33</v>
      </c>
      <c r="G354" s="56"/>
      <c r="H354" s="52"/>
      <c r="I354" s="52"/>
      <c r="J354" s="25"/>
      <c r="K354" s="25"/>
      <c r="L354" s="26">
        <v>0.33333333333333331</v>
      </c>
      <c r="M354" s="29">
        <v>0.70833333333333337</v>
      </c>
      <c r="N354" s="29"/>
      <c r="O354" s="29"/>
      <c r="P354" s="29"/>
      <c r="Q354" s="30"/>
      <c r="R354" s="53"/>
      <c r="S354" s="31"/>
      <c r="T354" s="54"/>
      <c r="U354" s="32"/>
      <c r="V354" s="32"/>
      <c r="W354" s="55" t="s">
        <v>48</v>
      </c>
    </row>
    <row r="355" spans="1:23" ht="17.25" x14ac:dyDescent="0.2">
      <c r="A355" s="58" t="s">
        <v>1532</v>
      </c>
      <c r="B355" s="20">
        <v>44861</v>
      </c>
      <c r="C355" s="21">
        <v>44861</v>
      </c>
      <c r="D355" s="46"/>
      <c r="E355" s="28" t="s">
        <v>1559</v>
      </c>
      <c r="F355" s="23" t="s">
        <v>33</v>
      </c>
      <c r="G355" s="56"/>
      <c r="H355" s="52"/>
      <c r="I355" s="52"/>
      <c r="J355" s="25"/>
      <c r="K355" s="25"/>
      <c r="L355" s="26">
        <v>0.83333333333333337</v>
      </c>
      <c r="M355" s="29" t="s">
        <v>194</v>
      </c>
      <c r="N355" s="29"/>
      <c r="O355" s="29"/>
      <c r="P355" s="29"/>
      <c r="Q355" s="30"/>
      <c r="R355" s="53"/>
      <c r="S355" s="31"/>
      <c r="T355" s="54"/>
      <c r="U355" s="32"/>
      <c r="V355" s="32"/>
      <c r="W355" s="55" t="s">
        <v>48</v>
      </c>
    </row>
    <row r="356" spans="1:23" ht="18.75" x14ac:dyDescent="0.2">
      <c r="A356" s="16" t="s">
        <v>1920</v>
      </c>
      <c r="B356" s="17">
        <v>44860</v>
      </c>
      <c r="C356" s="18">
        <v>44860</v>
      </c>
      <c r="D356" s="33"/>
      <c r="E356" s="34" t="s">
        <v>1565</v>
      </c>
      <c r="F356" s="35"/>
      <c r="G356" s="36"/>
      <c r="H356" s="36"/>
      <c r="I356" s="36"/>
      <c r="J356" s="37"/>
      <c r="K356" s="37"/>
      <c r="L356" s="38"/>
      <c r="M356" s="39"/>
      <c r="N356" s="39"/>
      <c r="O356" s="39"/>
      <c r="P356" s="39"/>
      <c r="Q356" s="40"/>
      <c r="R356" s="41"/>
      <c r="S356" s="42"/>
      <c r="T356" s="42"/>
      <c r="U356" s="43"/>
      <c r="V356" s="43"/>
      <c r="W356" s="16"/>
    </row>
    <row r="357" spans="1:23" ht="17.25" x14ac:dyDescent="0.2">
      <c r="A357" s="58" t="s">
        <v>1920</v>
      </c>
      <c r="B357" s="20">
        <v>44861</v>
      </c>
      <c r="C357" s="21">
        <v>44861</v>
      </c>
      <c r="D357" s="46"/>
      <c r="E357" s="28" t="s">
        <v>1559</v>
      </c>
      <c r="F357" s="23" t="s">
        <v>33</v>
      </c>
      <c r="G357" s="56"/>
      <c r="H357" s="52"/>
      <c r="I357" s="52"/>
      <c r="J357" s="25"/>
      <c r="K357" s="25"/>
      <c r="L357" s="26">
        <v>0.83333333333333337</v>
      </c>
      <c r="M357" s="29" t="s">
        <v>194</v>
      </c>
      <c r="N357" s="29"/>
      <c r="O357" s="29"/>
      <c r="P357" s="29"/>
      <c r="Q357" s="30"/>
      <c r="R357" s="53"/>
      <c r="S357" s="31"/>
      <c r="T357" s="54"/>
      <c r="U357" s="32"/>
      <c r="V357" s="32"/>
      <c r="W357" s="55" t="s">
        <v>48</v>
      </c>
    </row>
    <row r="358" spans="1:23" ht="17.25" x14ac:dyDescent="0.2">
      <c r="A358" s="58" t="s">
        <v>1920</v>
      </c>
      <c r="B358" s="20">
        <v>44862</v>
      </c>
      <c r="C358" s="21">
        <v>44862</v>
      </c>
      <c r="D358" s="46"/>
      <c r="E358" s="28" t="s">
        <v>1559</v>
      </c>
      <c r="F358" s="23" t="s">
        <v>33</v>
      </c>
      <c r="G358" s="56"/>
      <c r="H358" s="52"/>
      <c r="I358" s="52"/>
      <c r="J358" s="25"/>
      <c r="K358" s="25"/>
      <c r="L358" s="26" t="s">
        <v>194</v>
      </c>
      <c r="M358" s="29">
        <v>0.33333333333333331</v>
      </c>
      <c r="N358" s="29"/>
      <c r="O358" s="29"/>
      <c r="P358" s="29"/>
      <c r="Q358" s="30"/>
      <c r="R358" s="53"/>
      <c r="S358" s="31"/>
      <c r="T358" s="54"/>
      <c r="U358" s="32"/>
      <c r="V358" s="32"/>
      <c r="W358" s="55" t="s">
        <v>48</v>
      </c>
    </row>
    <row r="359" spans="1:23" ht="17.25" x14ac:dyDescent="0.2">
      <c r="A359" s="58" t="s">
        <v>1920</v>
      </c>
      <c r="B359" s="20">
        <v>44863</v>
      </c>
      <c r="C359" s="21">
        <v>44863</v>
      </c>
      <c r="D359" s="46"/>
      <c r="E359" s="28" t="s">
        <v>1577</v>
      </c>
      <c r="F359" s="23" t="s">
        <v>52</v>
      </c>
      <c r="G359" s="56"/>
      <c r="H359" s="52"/>
      <c r="I359" s="52"/>
      <c r="J359" s="25"/>
      <c r="K359" s="25"/>
      <c r="L359" s="26">
        <v>0.375</v>
      </c>
      <c r="M359" s="29">
        <v>0.625</v>
      </c>
      <c r="N359" s="29"/>
      <c r="O359" s="29"/>
      <c r="P359" s="29"/>
      <c r="Q359" s="30"/>
      <c r="R359" s="53"/>
      <c r="S359" s="31"/>
      <c r="T359" s="54"/>
      <c r="U359" s="32"/>
      <c r="V359" s="32"/>
      <c r="W359" s="55" t="s">
        <v>195</v>
      </c>
    </row>
    <row r="360" spans="1:23" ht="17.25" x14ac:dyDescent="0.2">
      <c r="A360" s="58" t="s">
        <v>1920</v>
      </c>
      <c r="B360" s="20">
        <v>44863</v>
      </c>
      <c r="C360" s="21">
        <v>44863</v>
      </c>
      <c r="D360" s="46"/>
      <c r="E360" s="28" t="s">
        <v>1921</v>
      </c>
      <c r="F360" s="23" t="s">
        <v>33</v>
      </c>
      <c r="G360" s="56"/>
      <c r="H360" s="52"/>
      <c r="I360" s="52"/>
      <c r="J360" s="25"/>
      <c r="K360" s="25"/>
      <c r="L360" s="26">
        <v>0.66666666666666663</v>
      </c>
      <c r="M360" s="29" t="s">
        <v>194</v>
      </c>
      <c r="N360" s="29"/>
      <c r="O360" s="29"/>
      <c r="P360" s="29"/>
      <c r="Q360" s="30"/>
      <c r="R360" s="53"/>
      <c r="S360" s="31"/>
      <c r="T360" s="54"/>
      <c r="U360" s="32"/>
      <c r="V360" s="32"/>
      <c r="W360" s="55" t="s">
        <v>48</v>
      </c>
    </row>
    <row r="361" spans="1:23" ht="17.25" x14ac:dyDescent="0.2">
      <c r="A361" s="58" t="s">
        <v>1920</v>
      </c>
      <c r="B361" s="20">
        <v>44864</v>
      </c>
      <c r="C361" s="21">
        <v>44864</v>
      </c>
      <c r="D361" s="46"/>
      <c r="E361" s="28" t="s">
        <v>1921</v>
      </c>
      <c r="F361" s="23" t="s">
        <v>33</v>
      </c>
      <c r="G361" s="56"/>
      <c r="H361" s="52"/>
      <c r="I361" s="52"/>
      <c r="J361" s="25"/>
      <c r="K361" s="25"/>
      <c r="L361" s="26" t="s">
        <v>194</v>
      </c>
      <c r="M361" s="29">
        <v>0.83333333333333337</v>
      </c>
      <c r="N361" s="29"/>
      <c r="O361" s="29"/>
      <c r="P361" s="29"/>
      <c r="Q361" s="30"/>
      <c r="R361" s="53"/>
      <c r="S361" s="31"/>
      <c r="T361" s="54"/>
      <c r="U361" s="32"/>
      <c r="V361" s="32"/>
      <c r="W361" s="55" t="s">
        <v>48</v>
      </c>
    </row>
    <row r="362" spans="1:23" ht="17.25" x14ac:dyDescent="0.2">
      <c r="A362" s="58" t="s">
        <v>1920</v>
      </c>
      <c r="B362" s="20">
        <v>44865</v>
      </c>
      <c r="C362" s="21">
        <v>44865</v>
      </c>
      <c r="D362" s="46"/>
      <c r="E362" s="28" t="s">
        <v>1599</v>
      </c>
      <c r="F362" s="23" t="s">
        <v>80</v>
      </c>
      <c r="G362" s="56"/>
      <c r="H362" s="52"/>
      <c r="I362" s="52"/>
      <c r="J362" s="25"/>
      <c r="K362" s="25"/>
      <c r="L362" s="26" t="s">
        <v>194</v>
      </c>
      <c r="M362" s="29" t="s">
        <v>194</v>
      </c>
      <c r="N362" s="29"/>
      <c r="O362" s="29"/>
      <c r="P362" s="29"/>
      <c r="Q362" s="30"/>
      <c r="R362" s="53"/>
      <c r="S362" s="31"/>
      <c r="T362" s="54"/>
      <c r="U362" s="32"/>
      <c r="V362" s="32"/>
      <c r="W362" s="55" t="s">
        <v>195</v>
      </c>
    </row>
    <row r="363" spans="1:23" ht="17.25" x14ac:dyDescent="0.2">
      <c r="A363" s="58" t="s">
        <v>1920</v>
      </c>
      <c r="B363" s="20">
        <v>44866</v>
      </c>
      <c r="C363" s="21">
        <v>44866</v>
      </c>
      <c r="D363" s="46"/>
      <c r="E363" s="28" t="s">
        <v>1600</v>
      </c>
      <c r="F363" s="23" t="s">
        <v>39</v>
      </c>
      <c r="G363" s="56"/>
      <c r="H363" s="52"/>
      <c r="I363" s="52"/>
      <c r="J363" s="25"/>
      <c r="K363" s="25"/>
      <c r="L363" s="26">
        <v>0.29166666666666669</v>
      </c>
      <c r="M363" s="29">
        <v>0.4993055555555555</v>
      </c>
      <c r="N363" s="29"/>
      <c r="O363" s="29"/>
      <c r="P363" s="29"/>
      <c r="Q363" s="30"/>
      <c r="R363" s="53"/>
      <c r="S363" s="31"/>
      <c r="T363" s="54"/>
      <c r="U363" s="32"/>
      <c r="V363" s="32"/>
      <c r="W363" s="55" t="s">
        <v>48</v>
      </c>
    </row>
    <row r="364" spans="1:23" ht="17.25" x14ac:dyDescent="0.2">
      <c r="A364" s="58" t="s">
        <v>1920</v>
      </c>
      <c r="B364" s="20">
        <v>44867</v>
      </c>
      <c r="C364" s="21">
        <v>44867</v>
      </c>
      <c r="D364" s="46"/>
      <c r="E364" s="28" t="s">
        <v>1624</v>
      </c>
      <c r="F364" s="23" t="s">
        <v>33</v>
      </c>
      <c r="G364" s="56"/>
      <c r="H364" s="52"/>
      <c r="I364" s="52"/>
      <c r="J364" s="25"/>
      <c r="K364" s="25"/>
      <c r="L364" s="26">
        <v>0.29166666666666669</v>
      </c>
      <c r="M364" s="29">
        <v>0.95833333333333337</v>
      </c>
      <c r="N364" s="29"/>
      <c r="O364" s="29"/>
      <c r="P364" s="29"/>
      <c r="Q364" s="30"/>
      <c r="R364" s="53"/>
      <c r="S364" s="31"/>
      <c r="T364" s="54"/>
      <c r="U364" s="32"/>
      <c r="V364" s="32"/>
      <c r="W364" s="55" t="s">
        <v>48</v>
      </c>
    </row>
    <row r="365" spans="1:23" ht="17.25" x14ac:dyDescent="0.2">
      <c r="A365" s="58" t="s">
        <v>1920</v>
      </c>
      <c r="B365" s="20">
        <v>44868</v>
      </c>
      <c r="C365" s="21">
        <v>44868</v>
      </c>
      <c r="D365" s="46"/>
      <c r="E365" s="28" t="s">
        <v>1922</v>
      </c>
      <c r="F365" s="23" t="s">
        <v>39</v>
      </c>
      <c r="G365" s="56"/>
      <c r="H365" s="52"/>
      <c r="I365" s="52"/>
      <c r="J365" s="25"/>
      <c r="K365" s="25"/>
      <c r="L365" s="26">
        <v>0.375</v>
      </c>
      <c r="M365" s="29">
        <v>4.1666666666666664E-2</v>
      </c>
      <c r="N365" s="29"/>
      <c r="O365" s="29"/>
      <c r="P365" s="29"/>
      <c r="Q365" s="30"/>
      <c r="R365" s="53"/>
      <c r="S365" s="31"/>
      <c r="T365" s="54"/>
      <c r="U365" s="32"/>
      <c r="V365" s="32"/>
      <c r="W365" s="55" t="s">
        <v>48</v>
      </c>
    </row>
    <row r="366" spans="1:23" ht="17.25" x14ac:dyDescent="0.2">
      <c r="A366" s="58" t="s">
        <v>1920</v>
      </c>
      <c r="B366" s="20">
        <v>44869</v>
      </c>
      <c r="C366" s="21">
        <v>44869</v>
      </c>
      <c r="D366" s="46"/>
      <c r="E366" s="28" t="s">
        <v>1599</v>
      </c>
      <c r="F366" s="23" t="s">
        <v>80</v>
      </c>
      <c r="G366" s="56"/>
      <c r="H366" s="52"/>
      <c r="I366" s="52"/>
      <c r="J366" s="25"/>
      <c r="K366" s="25"/>
      <c r="L366" s="26" t="s">
        <v>194</v>
      </c>
      <c r="M366" s="29" t="s">
        <v>194</v>
      </c>
      <c r="N366" s="29"/>
      <c r="O366" s="29"/>
      <c r="P366" s="29"/>
      <c r="Q366" s="30"/>
      <c r="R366" s="53"/>
      <c r="S366" s="31"/>
      <c r="T366" s="54"/>
      <c r="U366" s="32"/>
      <c r="V366" s="32"/>
      <c r="W366" s="55" t="s">
        <v>195</v>
      </c>
    </row>
    <row r="367" spans="1:23" ht="17.25" x14ac:dyDescent="0.2">
      <c r="A367" s="58" t="s">
        <v>1920</v>
      </c>
      <c r="B367" s="20">
        <v>44870</v>
      </c>
      <c r="C367" s="21">
        <v>44870</v>
      </c>
      <c r="D367" s="46"/>
      <c r="E367" s="28" t="s">
        <v>1923</v>
      </c>
      <c r="F367" s="23" t="s">
        <v>33</v>
      </c>
      <c r="G367" s="56"/>
      <c r="H367" s="52"/>
      <c r="I367" s="52"/>
      <c r="J367" s="25"/>
      <c r="K367" s="25"/>
      <c r="L367" s="26">
        <v>0.29166666666666669</v>
      </c>
      <c r="M367" s="29">
        <v>0.66666666666666663</v>
      </c>
      <c r="N367" s="29"/>
      <c r="O367" s="29"/>
      <c r="P367" s="29"/>
      <c r="Q367" s="30"/>
      <c r="R367" s="53"/>
      <c r="S367" s="31"/>
      <c r="T367" s="54"/>
      <c r="U367" s="32"/>
      <c r="V367" s="32"/>
      <c r="W367" s="55" t="s">
        <v>48</v>
      </c>
    </row>
    <row r="368" spans="1:23" ht="18.75" x14ac:dyDescent="0.2">
      <c r="A368" s="16" t="s">
        <v>1658</v>
      </c>
      <c r="B368" s="17">
        <v>44870</v>
      </c>
      <c r="C368" s="18">
        <v>44870</v>
      </c>
      <c r="D368" s="33"/>
      <c r="E368" s="34" t="s">
        <v>1659</v>
      </c>
      <c r="F368" s="35"/>
      <c r="G368" s="36"/>
      <c r="H368" s="36"/>
      <c r="I368" s="36"/>
      <c r="J368" s="37"/>
      <c r="K368" s="37"/>
      <c r="L368" s="38"/>
      <c r="M368" s="39"/>
      <c r="N368" s="39"/>
      <c r="O368" s="39"/>
      <c r="P368" s="39"/>
      <c r="Q368" s="40"/>
      <c r="R368" s="41"/>
      <c r="S368" s="42"/>
      <c r="T368" s="42"/>
      <c r="U368" s="43"/>
      <c r="V368" s="43"/>
      <c r="W368" s="16"/>
    </row>
    <row r="369" spans="1:23" ht="17.25" x14ac:dyDescent="0.2">
      <c r="A369" s="58" t="s">
        <v>1658</v>
      </c>
      <c r="B369" s="20">
        <v>44870</v>
      </c>
      <c r="C369" s="21">
        <v>44870</v>
      </c>
      <c r="D369" s="46"/>
      <c r="E369" s="28" t="s">
        <v>1923</v>
      </c>
      <c r="F369" s="23" t="s">
        <v>33</v>
      </c>
      <c r="G369" s="56"/>
      <c r="H369" s="52"/>
      <c r="I369" s="52"/>
      <c r="J369" s="25"/>
      <c r="K369" s="25"/>
      <c r="L369" s="26">
        <v>0.29166666666666669</v>
      </c>
      <c r="M369" s="29">
        <v>0.66666666666666663</v>
      </c>
      <c r="N369" s="29"/>
      <c r="O369" s="29"/>
      <c r="P369" s="29"/>
      <c r="Q369" s="30"/>
      <c r="R369" s="53"/>
      <c r="S369" s="31"/>
      <c r="T369" s="54"/>
      <c r="U369" s="32"/>
      <c r="V369" s="32"/>
      <c r="W369" s="55" t="s">
        <v>48</v>
      </c>
    </row>
    <row r="370" spans="1:23" ht="17.25" x14ac:dyDescent="0.2">
      <c r="A370" s="58" t="s">
        <v>1658</v>
      </c>
      <c r="B370" s="20">
        <v>44871</v>
      </c>
      <c r="C370" s="21">
        <v>44871</v>
      </c>
      <c r="D370" s="46"/>
      <c r="E370" s="28" t="s">
        <v>1599</v>
      </c>
      <c r="F370" s="23" t="s">
        <v>80</v>
      </c>
      <c r="G370" s="56"/>
      <c r="H370" s="52"/>
      <c r="I370" s="52"/>
      <c r="J370" s="25"/>
      <c r="K370" s="25"/>
      <c r="L370" s="26" t="s">
        <v>194</v>
      </c>
      <c r="M370" s="29" t="s">
        <v>194</v>
      </c>
      <c r="N370" s="29"/>
      <c r="O370" s="29"/>
      <c r="P370" s="29"/>
      <c r="Q370" s="30"/>
      <c r="R370" s="53"/>
      <c r="S370" s="31"/>
      <c r="T370" s="54"/>
      <c r="U370" s="32"/>
      <c r="V370" s="32"/>
      <c r="W370" s="55" t="s">
        <v>195</v>
      </c>
    </row>
    <row r="371" spans="1:23" ht="17.25" x14ac:dyDescent="0.2">
      <c r="A371" s="58" t="s">
        <v>1658</v>
      </c>
      <c r="B371" s="20">
        <v>44872</v>
      </c>
      <c r="C371" s="21">
        <v>44872</v>
      </c>
      <c r="D371" s="46"/>
      <c r="E371" s="28" t="s">
        <v>1663</v>
      </c>
      <c r="F371" s="23" t="s">
        <v>39</v>
      </c>
      <c r="G371" s="56"/>
      <c r="H371" s="52"/>
      <c r="I371" s="52"/>
      <c r="J371" s="25"/>
      <c r="K371" s="25"/>
      <c r="L371" s="26">
        <v>0.41666666666666669</v>
      </c>
      <c r="M371" s="29">
        <v>0.91666666666666663</v>
      </c>
      <c r="N371" s="29"/>
      <c r="O371" s="29"/>
      <c r="P371" s="29"/>
      <c r="Q371" s="30"/>
      <c r="R371" s="53"/>
      <c r="S371" s="31"/>
      <c r="T371" s="54"/>
      <c r="U371" s="32"/>
      <c r="V371" s="32"/>
      <c r="W371" s="55" t="s">
        <v>48</v>
      </c>
    </row>
    <row r="372" spans="1:23" ht="17.25" x14ac:dyDescent="0.2">
      <c r="A372" s="58" t="s">
        <v>1658</v>
      </c>
      <c r="B372" s="20">
        <v>44873</v>
      </c>
      <c r="C372" s="21">
        <v>44873</v>
      </c>
      <c r="D372" s="46"/>
      <c r="E372" s="28" t="s">
        <v>1687</v>
      </c>
      <c r="F372" s="23" t="s">
        <v>39</v>
      </c>
      <c r="G372" s="56"/>
      <c r="H372" s="52"/>
      <c r="I372" s="52"/>
      <c r="J372" s="25"/>
      <c r="K372" s="25"/>
      <c r="L372" s="26">
        <v>0.58333333333333337</v>
      </c>
      <c r="M372" s="29">
        <v>0.875</v>
      </c>
      <c r="N372" s="29"/>
      <c r="O372" s="29"/>
      <c r="P372" s="29"/>
      <c r="Q372" s="30"/>
      <c r="R372" s="53"/>
      <c r="S372" s="31"/>
      <c r="T372" s="54"/>
      <c r="U372" s="32"/>
      <c r="V372" s="32"/>
      <c r="W372" s="55" t="s">
        <v>48</v>
      </c>
    </row>
    <row r="373" spans="1:23" ht="17.25" x14ac:dyDescent="0.2">
      <c r="A373" s="58" t="s">
        <v>1658</v>
      </c>
      <c r="B373" s="20">
        <v>44874</v>
      </c>
      <c r="C373" s="21">
        <v>44874</v>
      </c>
      <c r="D373" s="46"/>
      <c r="E373" s="28" t="s">
        <v>1702</v>
      </c>
      <c r="F373" s="23" t="s">
        <v>80</v>
      </c>
      <c r="G373" s="56"/>
      <c r="H373" s="52"/>
      <c r="I373" s="52"/>
      <c r="J373" s="25"/>
      <c r="K373" s="25"/>
      <c r="L373" s="26" t="s">
        <v>194</v>
      </c>
      <c r="M373" s="29" t="s">
        <v>194</v>
      </c>
      <c r="N373" s="29"/>
      <c r="O373" s="29"/>
      <c r="P373" s="29"/>
      <c r="Q373" s="30"/>
      <c r="R373" s="53"/>
      <c r="S373" s="31"/>
      <c r="T373" s="54"/>
      <c r="U373" s="32"/>
      <c r="V373" s="32"/>
      <c r="W373" s="55" t="s">
        <v>195</v>
      </c>
    </row>
    <row r="374" spans="1:23" ht="17.25" x14ac:dyDescent="0.2">
      <c r="A374" s="58" t="s">
        <v>1658</v>
      </c>
      <c r="B374" s="20">
        <v>44875</v>
      </c>
      <c r="C374" s="21">
        <v>44875</v>
      </c>
      <c r="D374" s="46"/>
      <c r="E374" s="28" t="s">
        <v>1703</v>
      </c>
      <c r="F374" s="23" t="s">
        <v>33</v>
      </c>
      <c r="G374" s="56"/>
      <c r="H374" s="52"/>
      <c r="I374" s="52"/>
      <c r="J374" s="25"/>
      <c r="K374" s="25"/>
      <c r="L374" s="26">
        <v>0.29166666666666669</v>
      </c>
      <c r="M374" s="29">
        <v>0.5625</v>
      </c>
      <c r="N374" s="29"/>
      <c r="O374" s="29"/>
      <c r="P374" s="29"/>
      <c r="Q374" s="30"/>
      <c r="R374" s="53"/>
      <c r="S374" s="31"/>
      <c r="T374" s="54"/>
      <c r="U374" s="32"/>
      <c r="V374" s="32"/>
      <c r="W374" s="55" t="s">
        <v>48</v>
      </c>
    </row>
    <row r="375" spans="1:23" ht="17.25" x14ac:dyDescent="0.2">
      <c r="A375" s="58" t="s">
        <v>1658</v>
      </c>
      <c r="B375" s="20">
        <v>44876</v>
      </c>
      <c r="C375" s="21">
        <v>44876</v>
      </c>
      <c r="D375" s="46"/>
      <c r="E375" s="28" t="s">
        <v>1718</v>
      </c>
      <c r="F375" s="23" t="s">
        <v>33</v>
      </c>
      <c r="G375" s="56"/>
      <c r="H375" s="52"/>
      <c r="I375" s="52"/>
      <c r="J375" s="25"/>
      <c r="K375" s="25"/>
      <c r="L375" s="26">
        <v>0.375</v>
      </c>
      <c r="M375" s="29" t="s">
        <v>194</v>
      </c>
      <c r="N375" s="29"/>
      <c r="O375" s="29"/>
      <c r="P375" s="29"/>
      <c r="Q375" s="30"/>
      <c r="R375" s="53"/>
      <c r="S375" s="31"/>
      <c r="T375" s="54"/>
      <c r="U375" s="32"/>
      <c r="V375" s="32"/>
      <c r="W375" s="55" t="s">
        <v>48</v>
      </c>
    </row>
    <row r="376" spans="1:23" ht="17.25" x14ac:dyDescent="0.2">
      <c r="A376" s="58" t="s">
        <v>1658</v>
      </c>
      <c r="B376" s="20">
        <v>44877</v>
      </c>
      <c r="C376" s="21">
        <v>44877</v>
      </c>
      <c r="D376" s="46"/>
      <c r="E376" s="28" t="s">
        <v>1718</v>
      </c>
      <c r="F376" s="23" t="s">
        <v>33</v>
      </c>
      <c r="G376" s="56"/>
      <c r="H376" s="52"/>
      <c r="I376" s="52"/>
      <c r="J376" s="25"/>
      <c r="K376" s="25"/>
      <c r="L376" s="26" t="s">
        <v>194</v>
      </c>
      <c r="M376" s="29" t="s">
        <v>194</v>
      </c>
      <c r="N376" s="29"/>
      <c r="O376" s="29"/>
      <c r="P376" s="29"/>
      <c r="Q376" s="30"/>
      <c r="R376" s="53"/>
      <c r="S376" s="31"/>
      <c r="T376" s="54"/>
      <c r="U376" s="32"/>
      <c r="V376" s="32"/>
      <c r="W376" s="55" t="s">
        <v>48</v>
      </c>
    </row>
    <row r="377" spans="1:23" ht="18.75" x14ac:dyDescent="0.2">
      <c r="A377" s="16" t="s">
        <v>1732</v>
      </c>
      <c r="B377" s="17">
        <v>44877</v>
      </c>
      <c r="C377" s="18">
        <v>44877</v>
      </c>
      <c r="D377" s="33"/>
      <c r="E377" s="34" t="s">
        <v>1733</v>
      </c>
      <c r="F377" s="35"/>
      <c r="G377" s="36"/>
      <c r="H377" s="36"/>
      <c r="I377" s="36"/>
      <c r="J377" s="37"/>
      <c r="K377" s="37"/>
      <c r="L377" s="38"/>
      <c r="M377" s="39"/>
      <c r="N377" s="39"/>
      <c r="O377" s="39"/>
      <c r="P377" s="39"/>
      <c r="Q377" s="40"/>
      <c r="R377" s="41"/>
      <c r="S377" s="42"/>
      <c r="T377" s="42"/>
      <c r="U377" s="43"/>
      <c r="V377" s="43"/>
      <c r="W377" s="16"/>
    </row>
    <row r="378" spans="1:23" ht="17.25" x14ac:dyDescent="0.2">
      <c r="A378" s="58" t="s">
        <v>1732</v>
      </c>
      <c r="B378" s="20">
        <v>44877</v>
      </c>
      <c r="C378" s="21">
        <v>44877</v>
      </c>
      <c r="D378" s="46"/>
      <c r="E378" s="28" t="s">
        <v>1718</v>
      </c>
      <c r="F378" s="23" t="s">
        <v>33</v>
      </c>
      <c r="G378" s="56"/>
      <c r="H378" s="52"/>
      <c r="I378" s="52"/>
      <c r="J378" s="25"/>
      <c r="K378" s="25"/>
      <c r="L378" s="26" t="s">
        <v>194</v>
      </c>
      <c r="M378" s="29" t="s">
        <v>194</v>
      </c>
      <c r="N378" s="29"/>
      <c r="O378" s="29"/>
      <c r="P378" s="29"/>
      <c r="Q378" s="30"/>
      <c r="R378" s="53"/>
      <c r="S378" s="31"/>
      <c r="T378" s="54"/>
      <c r="U378" s="32"/>
      <c r="V378" s="32"/>
      <c r="W378" s="55" t="s">
        <v>48</v>
      </c>
    </row>
    <row r="379" spans="1:23" ht="17.25" x14ac:dyDescent="0.2">
      <c r="A379" s="58" t="s">
        <v>1732</v>
      </c>
      <c r="B379" s="20">
        <v>44878</v>
      </c>
      <c r="C379" s="21">
        <v>44878</v>
      </c>
      <c r="D379" s="46"/>
      <c r="E379" s="28" t="s">
        <v>1718</v>
      </c>
      <c r="F379" s="23" t="s">
        <v>33</v>
      </c>
      <c r="G379" s="56"/>
      <c r="H379" s="52"/>
      <c r="I379" s="52"/>
      <c r="J379" s="25"/>
      <c r="K379" s="25"/>
      <c r="L379" s="26" t="s">
        <v>194</v>
      </c>
      <c r="M379" s="29">
        <v>0.83333333333333337</v>
      </c>
      <c r="N379" s="29"/>
      <c r="O379" s="29"/>
      <c r="P379" s="29"/>
      <c r="Q379" s="30"/>
      <c r="R379" s="53"/>
      <c r="S379" s="31"/>
      <c r="T379" s="54"/>
      <c r="U379" s="32"/>
      <c r="V379" s="32"/>
      <c r="W379" s="55" t="s">
        <v>48</v>
      </c>
    </row>
    <row r="380" spans="1:23" ht="17.25" x14ac:dyDescent="0.2">
      <c r="A380" s="58" t="s">
        <v>1732</v>
      </c>
      <c r="B380" s="20">
        <v>44879</v>
      </c>
      <c r="C380" s="21">
        <v>44879</v>
      </c>
      <c r="D380" s="46"/>
      <c r="E380" s="28" t="s">
        <v>1746</v>
      </c>
      <c r="F380" s="23" t="s">
        <v>39</v>
      </c>
      <c r="G380" s="56"/>
      <c r="H380" s="52"/>
      <c r="I380" s="52"/>
      <c r="J380" s="25"/>
      <c r="K380" s="25"/>
      <c r="L380" s="26">
        <v>0.29166666666666669</v>
      </c>
      <c r="M380" s="29">
        <v>0.6875</v>
      </c>
      <c r="N380" s="29"/>
      <c r="O380" s="29"/>
      <c r="P380" s="29"/>
      <c r="Q380" s="30"/>
      <c r="R380" s="53"/>
      <c r="S380" s="31"/>
      <c r="T380" s="54"/>
      <c r="U380" s="32"/>
      <c r="V380" s="32"/>
      <c r="W380" s="55" t="s">
        <v>48</v>
      </c>
    </row>
    <row r="381" spans="1:23" ht="17.25" x14ac:dyDescent="0.2">
      <c r="A381" s="58" t="s">
        <v>1732</v>
      </c>
      <c r="B381" s="20">
        <v>44880</v>
      </c>
      <c r="C381" s="21">
        <v>44880</v>
      </c>
      <c r="D381" s="46"/>
      <c r="E381" s="28" t="s">
        <v>1924</v>
      </c>
      <c r="F381" s="23" t="s">
        <v>39</v>
      </c>
      <c r="G381" s="56"/>
      <c r="H381" s="52"/>
      <c r="I381" s="52"/>
      <c r="J381" s="25"/>
      <c r="K381" s="25"/>
      <c r="L381" s="26">
        <v>0.8125</v>
      </c>
      <c r="M381" s="29">
        <v>0.91666666666666663</v>
      </c>
      <c r="N381" s="29"/>
      <c r="O381" s="29"/>
      <c r="P381" s="29"/>
      <c r="Q381" s="30"/>
      <c r="R381" s="53"/>
      <c r="S381" s="31"/>
      <c r="T381" s="54"/>
      <c r="U381" s="32"/>
      <c r="V381" s="32"/>
      <c r="W381" s="55" t="s">
        <v>48</v>
      </c>
    </row>
    <row r="382" spans="1:23" ht="17.25" x14ac:dyDescent="0.2">
      <c r="A382" s="58" t="s">
        <v>1732</v>
      </c>
      <c r="B382" s="20">
        <v>44881</v>
      </c>
      <c r="C382" s="21">
        <v>44881</v>
      </c>
      <c r="D382" s="46"/>
      <c r="E382" s="28" t="s">
        <v>1762</v>
      </c>
      <c r="F382" s="23" t="s">
        <v>39</v>
      </c>
      <c r="G382" s="56"/>
      <c r="H382" s="52"/>
      <c r="I382" s="52"/>
      <c r="J382" s="25"/>
      <c r="K382" s="25"/>
      <c r="L382" s="26">
        <v>0.29166666666666669</v>
      </c>
      <c r="M382" s="29">
        <v>0.625</v>
      </c>
      <c r="N382" s="29"/>
      <c r="O382" s="29"/>
      <c r="P382" s="29"/>
      <c r="Q382" s="30"/>
      <c r="R382" s="53"/>
      <c r="S382" s="31"/>
      <c r="T382" s="54"/>
      <c r="U382" s="32"/>
      <c r="V382" s="32"/>
      <c r="W382" s="55" t="s">
        <v>48</v>
      </c>
    </row>
    <row r="383" spans="1:23" ht="17.25" x14ac:dyDescent="0.2">
      <c r="A383" s="58" t="s">
        <v>1732</v>
      </c>
      <c r="B383" s="20">
        <v>44882</v>
      </c>
      <c r="C383" s="21">
        <v>44882</v>
      </c>
      <c r="D383" s="46"/>
      <c r="E383" s="28" t="s">
        <v>1775</v>
      </c>
      <c r="F383" s="23" t="s">
        <v>33</v>
      </c>
      <c r="G383" s="56"/>
      <c r="H383" s="52"/>
      <c r="I383" s="52"/>
      <c r="J383" s="25"/>
      <c r="K383" s="25"/>
      <c r="L383" s="26">
        <v>0.58333333333333337</v>
      </c>
      <c r="M383" s="29">
        <v>0.875</v>
      </c>
      <c r="N383" s="29"/>
      <c r="O383" s="29"/>
      <c r="P383" s="29"/>
      <c r="Q383" s="30"/>
      <c r="R383" s="53"/>
      <c r="S383" s="31"/>
      <c r="T383" s="54"/>
      <c r="U383" s="32"/>
      <c r="V383" s="32"/>
      <c r="W383" s="55" t="s">
        <v>48</v>
      </c>
    </row>
    <row r="384" spans="1:23" ht="17.25" x14ac:dyDescent="0.2">
      <c r="A384" s="58" t="s">
        <v>1732</v>
      </c>
      <c r="B384" s="20">
        <v>44883</v>
      </c>
      <c r="C384" s="21">
        <v>44883</v>
      </c>
      <c r="D384" s="46"/>
      <c r="E384" s="28" t="s">
        <v>1702</v>
      </c>
      <c r="F384" s="23" t="s">
        <v>80</v>
      </c>
      <c r="G384" s="56"/>
      <c r="H384" s="52"/>
      <c r="I384" s="52"/>
      <c r="J384" s="25"/>
      <c r="K384" s="25"/>
      <c r="L384" s="26" t="s">
        <v>194</v>
      </c>
      <c r="M384" s="29" t="s">
        <v>194</v>
      </c>
      <c r="N384" s="29"/>
      <c r="O384" s="29"/>
      <c r="P384" s="29"/>
      <c r="Q384" s="30"/>
      <c r="R384" s="53"/>
      <c r="S384" s="31"/>
      <c r="T384" s="54"/>
      <c r="U384" s="32"/>
      <c r="V384" s="32"/>
      <c r="W384" s="55" t="s">
        <v>195</v>
      </c>
    </row>
    <row r="385" spans="1:23" ht="17.25" x14ac:dyDescent="0.2">
      <c r="A385" s="58" t="s">
        <v>1732</v>
      </c>
      <c r="B385" s="20">
        <v>44884</v>
      </c>
      <c r="C385" s="21">
        <v>44884</v>
      </c>
      <c r="D385" s="46"/>
      <c r="E385" s="28" t="s">
        <v>1789</v>
      </c>
      <c r="F385" s="23" t="s">
        <v>33</v>
      </c>
      <c r="G385" s="56"/>
      <c r="H385" s="52"/>
      <c r="I385" s="52"/>
      <c r="J385" s="25"/>
      <c r="K385" s="25"/>
      <c r="L385" s="26">
        <v>0.29166666666666669</v>
      </c>
      <c r="M385" s="29">
        <v>0.70833333333333337</v>
      </c>
      <c r="N385" s="29"/>
      <c r="O385" s="29"/>
      <c r="P385" s="29"/>
      <c r="Q385" s="30"/>
      <c r="R385" s="53"/>
      <c r="S385" s="31"/>
      <c r="T385" s="54"/>
      <c r="U385" s="32"/>
      <c r="V385" s="32"/>
      <c r="W385" s="55" t="s">
        <v>48</v>
      </c>
    </row>
    <row r="386" spans="1:23" ht="17.25" x14ac:dyDescent="0.2">
      <c r="A386" s="58" t="s">
        <v>1732</v>
      </c>
      <c r="B386" s="20">
        <v>44885</v>
      </c>
      <c r="C386" s="21">
        <v>44885</v>
      </c>
      <c r="D386" s="46"/>
      <c r="E386" s="28" t="s">
        <v>1802</v>
      </c>
      <c r="F386" s="23" t="s">
        <v>33</v>
      </c>
      <c r="G386" s="56"/>
      <c r="H386" s="52"/>
      <c r="I386" s="52"/>
      <c r="J386" s="25"/>
      <c r="K386" s="25"/>
      <c r="L386" s="26">
        <v>0.375</v>
      </c>
      <c r="M386" s="29" t="s">
        <v>194</v>
      </c>
      <c r="N386" s="29"/>
      <c r="O386" s="29"/>
      <c r="P386" s="29"/>
      <c r="Q386" s="30"/>
      <c r="R386" s="53"/>
      <c r="S386" s="31"/>
      <c r="T386" s="54"/>
      <c r="U386" s="32"/>
      <c r="V386" s="32"/>
      <c r="W386" s="55" t="s">
        <v>48</v>
      </c>
    </row>
    <row r="387" spans="1:23" ht="17.25" x14ac:dyDescent="0.2">
      <c r="A387" s="58" t="s">
        <v>1732</v>
      </c>
      <c r="B387" s="20">
        <v>44886</v>
      </c>
      <c r="C387" s="21">
        <v>44886</v>
      </c>
      <c r="D387" s="46"/>
      <c r="E387" s="28" t="s">
        <v>1802</v>
      </c>
      <c r="F387" s="23" t="s">
        <v>33</v>
      </c>
      <c r="G387" s="56"/>
      <c r="H387" s="52"/>
      <c r="I387" s="52"/>
      <c r="J387" s="25"/>
      <c r="K387" s="25"/>
      <c r="L387" s="26" t="s">
        <v>194</v>
      </c>
      <c r="M387" s="29">
        <v>0.75</v>
      </c>
      <c r="N387" s="29"/>
      <c r="O387" s="29"/>
      <c r="P387" s="29"/>
      <c r="Q387" s="30"/>
      <c r="R387" s="53"/>
      <c r="S387" s="31"/>
      <c r="T387" s="54"/>
      <c r="U387" s="32"/>
      <c r="V387" s="32"/>
      <c r="W387" s="55" t="s">
        <v>48</v>
      </c>
    </row>
    <row r="388" spans="1:23" ht="18.75" x14ac:dyDescent="0.2">
      <c r="A388" s="16" t="s">
        <v>1817</v>
      </c>
      <c r="B388" s="17">
        <v>44886</v>
      </c>
      <c r="C388" s="18">
        <v>44886</v>
      </c>
      <c r="D388" s="33"/>
      <c r="E388" s="34" t="s">
        <v>1818</v>
      </c>
      <c r="F388" s="35"/>
      <c r="G388" s="36"/>
      <c r="H388" s="36"/>
      <c r="I388" s="36"/>
      <c r="J388" s="37"/>
      <c r="K388" s="37"/>
      <c r="L388" s="38"/>
      <c r="M388" s="39"/>
      <c r="N388" s="39"/>
      <c r="O388" s="39"/>
      <c r="P388" s="39"/>
      <c r="Q388" s="40"/>
      <c r="R388" s="41"/>
      <c r="S388" s="42"/>
      <c r="T388" s="42"/>
      <c r="U388" s="43"/>
      <c r="V388" s="43"/>
      <c r="W388" s="16"/>
    </row>
    <row r="389" spans="1:23" ht="17.25" x14ac:dyDescent="0.2">
      <c r="A389" s="58" t="s">
        <v>1817</v>
      </c>
      <c r="B389" s="20">
        <v>44886</v>
      </c>
      <c r="C389" s="21">
        <v>44886</v>
      </c>
      <c r="D389" s="46"/>
      <c r="E389" s="28" t="s">
        <v>1802</v>
      </c>
      <c r="F389" s="23" t="s">
        <v>33</v>
      </c>
      <c r="G389" s="56"/>
      <c r="H389" s="52"/>
      <c r="I389" s="52"/>
      <c r="J389" s="25"/>
      <c r="K389" s="25"/>
      <c r="L389" s="26" t="s">
        <v>194</v>
      </c>
      <c r="M389" s="29">
        <v>0.75</v>
      </c>
      <c r="N389" s="29"/>
      <c r="O389" s="29"/>
      <c r="P389" s="29"/>
      <c r="Q389" s="30"/>
      <c r="R389" s="53"/>
      <c r="S389" s="31"/>
      <c r="T389" s="54"/>
      <c r="U389" s="32"/>
      <c r="V389" s="32"/>
      <c r="W389" s="55" t="s">
        <v>48</v>
      </c>
    </row>
    <row r="390" spans="1:23" ht="17.25" x14ac:dyDescent="0.2">
      <c r="A390" s="58" t="s">
        <v>1817</v>
      </c>
      <c r="B390" s="20">
        <v>44887</v>
      </c>
      <c r="C390" s="21">
        <v>44887</v>
      </c>
      <c r="D390" s="46"/>
      <c r="E390" s="28" t="s">
        <v>1702</v>
      </c>
      <c r="F390" s="23" t="s">
        <v>80</v>
      </c>
      <c r="G390" s="56"/>
      <c r="H390" s="52"/>
      <c r="I390" s="52"/>
      <c r="J390" s="25"/>
      <c r="K390" s="25"/>
      <c r="L390" s="26" t="s">
        <v>194</v>
      </c>
      <c r="M390" s="29" t="s">
        <v>194</v>
      </c>
      <c r="N390" s="29"/>
      <c r="O390" s="29"/>
      <c r="P390" s="29"/>
      <c r="Q390" s="30"/>
      <c r="R390" s="53"/>
      <c r="S390" s="31"/>
      <c r="T390" s="54"/>
      <c r="U390" s="32"/>
      <c r="V390" s="32"/>
      <c r="W390" s="55" t="s">
        <v>195</v>
      </c>
    </row>
    <row r="391" spans="1:23" ht="17.25" x14ac:dyDescent="0.2">
      <c r="A391" s="58" t="s">
        <v>1817</v>
      </c>
      <c r="B391" s="20">
        <v>44888</v>
      </c>
      <c r="C391" s="21">
        <v>44888</v>
      </c>
      <c r="D391" s="46"/>
      <c r="E391" s="28" t="s">
        <v>1819</v>
      </c>
      <c r="F391" s="23" t="s">
        <v>39</v>
      </c>
      <c r="G391" s="56"/>
      <c r="H391" s="52"/>
      <c r="I391" s="52"/>
      <c r="J391" s="25"/>
      <c r="K391" s="25"/>
      <c r="L391" s="26">
        <v>0.625</v>
      </c>
      <c r="M391" s="29">
        <v>0.83333333333333337</v>
      </c>
      <c r="N391" s="29"/>
      <c r="O391" s="29"/>
      <c r="P391" s="29"/>
      <c r="Q391" s="30"/>
      <c r="R391" s="53"/>
      <c r="S391" s="31"/>
      <c r="T391" s="54"/>
      <c r="U391" s="32"/>
      <c r="V391" s="32"/>
      <c r="W391" s="55" t="s">
        <v>48</v>
      </c>
    </row>
    <row r="392" spans="1:23" ht="17.25" x14ac:dyDescent="0.2">
      <c r="A392" s="58" t="s">
        <v>1817</v>
      </c>
      <c r="B392" s="20">
        <v>44889</v>
      </c>
      <c r="C392" s="21">
        <v>44889</v>
      </c>
      <c r="D392" s="46"/>
      <c r="E392" s="28" t="s">
        <v>1702</v>
      </c>
      <c r="F392" s="23" t="s">
        <v>80</v>
      </c>
      <c r="G392" s="56"/>
      <c r="H392" s="52"/>
      <c r="I392" s="52"/>
      <c r="J392" s="25"/>
      <c r="K392" s="25"/>
      <c r="L392" s="26" t="s">
        <v>194</v>
      </c>
      <c r="M392" s="29" t="s">
        <v>194</v>
      </c>
      <c r="N392" s="29"/>
      <c r="O392" s="29"/>
      <c r="P392" s="29"/>
      <c r="Q392" s="30"/>
      <c r="R392" s="53"/>
      <c r="S392" s="31"/>
      <c r="T392" s="54"/>
      <c r="U392" s="32"/>
      <c r="V392" s="32"/>
      <c r="W392" s="55" t="s">
        <v>195</v>
      </c>
    </row>
    <row r="393" spans="1:23" ht="17.25" x14ac:dyDescent="0.2">
      <c r="A393" s="58" t="s">
        <v>1817</v>
      </c>
      <c r="B393" s="20">
        <v>44890</v>
      </c>
      <c r="C393" s="21">
        <v>44890</v>
      </c>
      <c r="D393" s="46"/>
      <c r="E393" s="28" t="s">
        <v>1829</v>
      </c>
      <c r="F393" s="23" t="s">
        <v>992</v>
      </c>
      <c r="G393" s="56"/>
      <c r="H393" s="52"/>
      <c r="I393" s="52"/>
      <c r="J393" s="25"/>
      <c r="K393" s="25"/>
      <c r="L393" s="26">
        <v>0.33333333333333331</v>
      </c>
      <c r="M393" s="29">
        <v>0.52083333333333337</v>
      </c>
      <c r="N393" s="29"/>
      <c r="O393" s="29"/>
      <c r="P393" s="29"/>
      <c r="Q393" s="30"/>
      <c r="R393" s="53"/>
      <c r="S393" s="31"/>
      <c r="T393" s="54"/>
      <c r="U393" s="32"/>
      <c r="V393" s="32"/>
      <c r="W393" s="55" t="s">
        <v>195</v>
      </c>
    </row>
    <row r="394" spans="1:23" ht="17.25" x14ac:dyDescent="0.2">
      <c r="A394" s="58" t="s">
        <v>1817</v>
      </c>
      <c r="B394" s="20">
        <v>44890</v>
      </c>
      <c r="C394" s="21">
        <v>44890</v>
      </c>
      <c r="D394" s="46"/>
      <c r="E394" s="28" t="s">
        <v>1830</v>
      </c>
      <c r="F394" s="23" t="s">
        <v>992</v>
      </c>
      <c r="G394" s="56"/>
      <c r="H394" s="52"/>
      <c r="I394" s="52"/>
      <c r="J394" s="25"/>
      <c r="K394" s="25"/>
      <c r="L394" s="26">
        <v>0.5625</v>
      </c>
      <c r="M394" s="29">
        <v>0.75</v>
      </c>
      <c r="N394" s="29"/>
      <c r="O394" s="29"/>
      <c r="P394" s="29"/>
      <c r="Q394" s="30"/>
      <c r="R394" s="53"/>
      <c r="S394" s="31"/>
      <c r="T394" s="54"/>
      <c r="U394" s="32"/>
      <c r="V394" s="32"/>
      <c r="W394" s="55" t="s">
        <v>195</v>
      </c>
    </row>
    <row r="395" spans="1:23" ht="17.25" x14ac:dyDescent="0.2">
      <c r="A395" s="58" t="s">
        <v>1817</v>
      </c>
      <c r="B395" s="20">
        <v>44891</v>
      </c>
      <c r="C395" s="21">
        <v>44891</v>
      </c>
      <c r="D395" s="46"/>
      <c r="E395" s="28" t="s">
        <v>1831</v>
      </c>
      <c r="F395" s="23" t="s">
        <v>1024</v>
      </c>
      <c r="G395" s="56"/>
      <c r="H395" s="52"/>
      <c r="I395" s="52"/>
      <c r="J395" s="25"/>
      <c r="K395" s="25"/>
      <c r="L395" s="26">
        <v>0.29166666666666669</v>
      </c>
      <c r="M395" s="29">
        <v>0.5625</v>
      </c>
      <c r="N395" s="29"/>
      <c r="O395" s="29"/>
      <c r="P395" s="29"/>
      <c r="Q395" s="30"/>
      <c r="R395" s="53"/>
      <c r="S395" s="31"/>
      <c r="T395" s="54"/>
      <c r="U395" s="32"/>
      <c r="V395" s="32"/>
      <c r="W395" s="55" t="s">
        <v>195</v>
      </c>
    </row>
    <row r="396" spans="1:23" ht="17.25" x14ac:dyDescent="0.2">
      <c r="A396" s="58" t="s">
        <v>1817</v>
      </c>
      <c r="B396" s="20">
        <v>44891</v>
      </c>
      <c r="C396" s="21">
        <v>44891</v>
      </c>
      <c r="D396" s="46"/>
      <c r="E396" s="28" t="s">
        <v>1832</v>
      </c>
      <c r="F396" s="23" t="s">
        <v>992</v>
      </c>
      <c r="G396" s="56"/>
      <c r="H396" s="52"/>
      <c r="I396" s="52"/>
      <c r="J396" s="25"/>
      <c r="K396" s="25"/>
      <c r="L396" s="26"/>
      <c r="M396" s="29"/>
      <c r="N396" s="29"/>
      <c r="O396" s="29"/>
      <c r="P396" s="29"/>
      <c r="Q396" s="30"/>
      <c r="R396" s="53"/>
      <c r="S396" s="31"/>
      <c r="T396" s="54"/>
      <c r="U396" s="32"/>
      <c r="V396" s="32"/>
      <c r="W396" s="55" t="s">
        <v>195</v>
      </c>
    </row>
    <row r="397" spans="1:23" ht="17.25" x14ac:dyDescent="0.2">
      <c r="A397" s="58" t="s">
        <v>1817</v>
      </c>
      <c r="B397" s="20">
        <v>44892</v>
      </c>
      <c r="C397" s="21">
        <v>44892</v>
      </c>
      <c r="D397" s="46"/>
      <c r="E397" s="28" t="s">
        <v>1833</v>
      </c>
      <c r="F397" s="23" t="s">
        <v>992</v>
      </c>
      <c r="G397" s="56"/>
      <c r="H397" s="52"/>
      <c r="I397" s="52"/>
      <c r="J397" s="25"/>
      <c r="K397" s="25"/>
      <c r="L397" s="26"/>
      <c r="M397" s="29"/>
      <c r="N397" s="29"/>
      <c r="O397" s="29"/>
      <c r="P397" s="29"/>
      <c r="Q397" s="30"/>
      <c r="R397" s="53"/>
      <c r="S397" s="31"/>
      <c r="T397" s="54"/>
      <c r="U397" s="32"/>
      <c r="V397" s="32"/>
      <c r="W397" s="55" t="s">
        <v>195</v>
      </c>
    </row>
    <row r="398" spans="1:23" ht="17.25" x14ac:dyDescent="0.2">
      <c r="A398" s="58" t="s">
        <v>1817</v>
      </c>
      <c r="B398" s="20">
        <v>44892</v>
      </c>
      <c r="C398" s="21">
        <v>44892</v>
      </c>
      <c r="D398" s="46"/>
      <c r="E398" s="28" t="s">
        <v>1834</v>
      </c>
      <c r="F398" s="23" t="s">
        <v>33</v>
      </c>
      <c r="G398" s="56"/>
      <c r="H398" s="52"/>
      <c r="I398" s="52"/>
      <c r="J398" s="25"/>
      <c r="K398" s="25"/>
      <c r="L398" s="26">
        <v>0.58333333333333337</v>
      </c>
      <c r="M398" s="29" t="s">
        <v>194</v>
      </c>
      <c r="N398" s="29"/>
      <c r="O398" s="29"/>
      <c r="P398" s="29"/>
      <c r="Q398" s="30"/>
      <c r="R398" s="53"/>
      <c r="S398" s="31"/>
      <c r="T398" s="54"/>
      <c r="U398" s="32"/>
      <c r="V398" s="32"/>
      <c r="W398" s="55" t="s">
        <v>48</v>
      </c>
    </row>
    <row r="399" spans="1:23" ht="17.25" x14ac:dyDescent="0.2">
      <c r="A399" s="58" t="s">
        <v>1817</v>
      </c>
      <c r="B399" s="20">
        <v>44893</v>
      </c>
      <c r="C399" s="21">
        <v>44893</v>
      </c>
      <c r="D399" s="46"/>
      <c r="E399" s="28" t="s">
        <v>1834</v>
      </c>
      <c r="F399" s="23" t="s">
        <v>33</v>
      </c>
      <c r="G399" s="56"/>
      <c r="H399" s="52"/>
      <c r="I399" s="52"/>
      <c r="J399" s="25"/>
      <c r="K399" s="25"/>
      <c r="L399" s="26" t="s">
        <v>194</v>
      </c>
      <c r="M399" s="29">
        <v>0.83333333333333337</v>
      </c>
      <c r="N399" s="29"/>
      <c r="O399" s="29"/>
      <c r="P399" s="29"/>
      <c r="Q399" s="30"/>
      <c r="R399" s="53"/>
      <c r="S399" s="31"/>
      <c r="T399" s="54"/>
      <c r="U399" s="32"/>
      <c r="V399" s="32"/>
      <c r="W399" s="55" t="s">
        <v>48</v>
      </c>
    </row>
    <row r="400" spans="1:23" ht="17.25" x14ac:dyDescent="0.2">
      <c r="A400" s="58" t="s">
        <v>1817</v>
      </c>
      <c r="B400" s="20">
        <v>44894</v>
      </c>
      <c r="C400" s="21">
        <v>44894</v>
      </c>
      <c r="D400" s="46"/>
      <c r="E400" s="28" t="s">
        <v>1833</v>
      </c>
      <c r="F400" s="23" t="s">
        <v>992</v>
      </c>
      <c r="G400" s="56"/>
      <c r="H400" s="52"/>
      <c r="I400" s="52"/>
      <c r="J400" s="25"/>
      <c r="K400" s="25"/>
      <c r="L400" s="26"/>
      <c r="M400" s="29"/>
      <c r="N400" s="29"/>
      <c r="O400" s="29"/>
      <c r="P400" s="29"/>
      <c r="Q400" s="30"/>
      <c r="R400" s="53"/>
      <c r="S400" s="31"/>
      <c r="T400" s="54"/>
      <c r="U400" s="32"/>
      <c r="V400" s="32"/>
      <c r="W400" s="55" t="s">
        <v>195</v>
      </c>
    </row>
    <row r="401" spans="1:23" ht="17.25" x14ac:dyDescent="0.2">
      <c r="A401" s="58" t="s">
        <v>1817</v>
      </c>
      <c r="B401" s="20">
        <v>44895</v>
      </c>
      <c r="C401" s="21">
        <v>44895</v>
      </c>
      <c r="D401" s="46"/>
      <c r="E401" s="28" t="s">
        <v>1847</v>
      </c>
      <c r="F401" s="23" t="s">
        <v>33</v>
      </c>
      <c r="G401" s="56"/>
      <c r="H401" s="52"/>
      <c r="I401" s="52"/>
      <c r="J401" s="25"/>
      <c r="K401" s="25"/>
      <c r="L401" s="26">
        <v>0.33333333333333331</v>
      </c>
      <c r="M401" s="29">
        <v>0.83333333333333337</v>
      </c>
      <c r="N401" s="29"/>
      <c r="O401" s="29"/>
      <c r="P401" s="29"/>
      <c r="Q401" s="30"/>
      <c r="R401" s="53"/>
      <c r="S401" s="31"/>
      <c r="T401" s="54"/>
      <c r="U401" s="32"/>
      <c r="V401" s="32"/>
      <c r="W401" s="55" t="s">
        <v>48</v>
      </c>
    </row>
    <row r="402" spans="1:23" ht="17.25" x14ac:dyDescent="0.2">
      <c r="A402" s="58" t="s">
        <v>1817</v>
      </c>
      <c r="B402" s="20">
        <v>44896</v>
      </c>
      <c r="C402" s="21">
        <v>44896</v>
      </c>
      <c r="D402" s="46"/>
      <c r="E402" s="28" t="s">
        <v>1865</v>
      </c>
      <c r="F402" s="23" t="s">
        <v>992</v>
      </c>
      <c r="G402" s="56"/>
      <c r="H402" s="52"/>
      <c r="I402" s="52"/>
      <c r="J402" s="25"/>
      <c r="K402" s="25"/>
      <c r="L402" s="26">
        <v>0.29166666666666669</v>
      </c>
      <c r="M402" s="29">
        <v>0.54166666666666663</v>
      </c>
      <c r="N402" s="29"/>
      <c r="O402" s="29"/>
      <c r="P402" s="29"/>
      <c r="Q402" s="30"/>
      <c r="R402" s="53"/>
      <c r="S402" s="31"/>
      <c r="T402" s="54"/>
      <c r="U402" s="32"/>
      <c r="V402" s="32"/>
      <c r="W402" s="55" t="s">
        <v>195</v>
      </c>
    </row>
    <row r="403" spans="1:23" ht="17.25" x14ac:dyDescent="0.2">
      <c r="A403" s="58" t="s">
        <v>1817</v>
      </c>
      <c r="B403" s="20">
        <v>44897</v>
      </c>
      <c r="C403" s="21">
        <v>44897</v>
      </c>
      <c r="D403" s="46"/>
      <c r="E403" s="28" t="s">
        <v>1866</v>
      </c>
      <c r="F403" s="23" t="s">
        <v>992</v>
      </c>
      <c r="G403" s="56"/>
      <c r="H403" s="52"/>
      <c r="I403" s="52"/>
      <c r="J403" s="25"/>
      <c r="K403" s="25"/>
      <c r="L403" s="26">
        <v>0.5</v>
      </c>
      <c r="M403" s="29">
        <v>0.70833333333333337</v>
      </c>
      <c r="N403" s="29"/>
      <c r="O403" s="29"/>
      <c r="P403" s="29"/>
      <c r="Q403" s="30"/>
      <c r="R403" s="53"/>
      <c r="S403" s="31"/>
      <c r="T403" s="54"/>
      <c r="U403" s="32"/>
      <c r="V403" s="32"/>
      <c r="W403" s="55" t="s">
        <v>195</v>
      </c>
    </row>
    <row r="404" spans="1:23" ht="17.25" x14ac:dyDescent="0.2">
      <c r="A404" s="58" t="s">
        <v>1817</v>
      </c>
      <c r="B404" s="20">
        <v>44897</v>
      </c>
      <c r="C404" s="21">
        <v>44897</v>
      </c>
      <c r="D404" s="46"/>
      <c r="E404" s="28" t="s">
        <v>1867</v>
      </c>
      <c r="F404" s="23" t="s">
        <v>39</v>
      </c>
      <c r="G404" s="56"/>
      <c r="H404" s="52"/>
      <c r="I404" s="52"/>
      <c r="J404" s="25"/>
      <c r="K404" s="25"/>
      <c r="L404" s="26"/>
      <c r="M404" s="29"/>
      <c r="N404" s="29"/>
      <c r="O404" s="29"/>
      <c r="P404" s="29"/>
      <c r="Q404" s="30"/>
      <c r="R404" s="53"/>
      <c r="S404" s="31"/>
      <c r="T404" s="54"/>
      <c r="U404" s="32"/>
      <c r="V404" s="32"/>
      <c r="W404" s="55" t="s">
        <v>195</v>
      </c>
    </row>
    <row r="405" spans="1:23" ht="17.25" x14ac:dyDescent="0.2">
      <c r="A405" s="58" t="s">
        <v>1817</v>
      </c>
      <c r="B405" s="20">
        <v>44898</v>
      </c>
      <c r="C405" s="21">
        <v>44898</v>
      </c>
      <c r="D405" s="46"/>
      <c r="E405" s="28" t="s">
        <v>30</v>
      </c>
      <c r="F405" s="23" t="s">
        <v>33</v>
      </c>
      <c r="G405" s="56"/>
      <c r="H405" s="52"/>
      <c r="I405" s="52"/>
      <c r="J405" s="25"/>
      <c r="K405" s="25"/>
      <c r="L405" s="26">
        <v>0.33333333333333331</v>
      </c>
      <c r="M405" s="29">
        <v>0.75</v>
      </c>
      <c r="N405" s="29"/>
      <c r="O405" s="29"/>
      <c r="P405" s="29"/>
      <c r="Q405" s="30"/>
      <c r="R405" s="53"/>
      <c r="S405" s="31"/>
      <c r="T405" s="54"/>
      <c r="U405" s="32"/>
      <c r="V405" s="32"/>
      <c r="W405" s="55" t="s">
        <v>48</v>
      </c>
    </row>
  </sheetData>
  <autoFilter ref="A1:Y405" xr:uid="{74C77AE3-8E05-4250-8AF9-56413A45A2BB}"/>
  <printOptions horizontalCentered="1" verticalCentered="1"/>
  <pageMargins left="0" right="0.12121212121212122" top="0" bottom="0" header="0" footer="0"/>
  <pageSetup paperSize="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20CEF06AA1144084FD92196F0E9F84" ma:contentTypeVersion="2" ma:contentTypeDescription="Create a new document." ma:contentTypeScope="" ma:versionID="f813aa70f2b73045b60a5edf1a53504c">
  <xsd:schema xmlns:xsd="http://www.w3.org/2001/XMLSchema" xmlns:xs="http://www.w3.org/2001/XMLSchema" xmlns:p="http://schemas.microsoft.com/office/2006/metadata/properties" xmlns:ns3="c86cb242-d8b4-4d73-a16d-63fcdca95a6c" targetNamespace="http://schemas.microsoft.com/office/2006/metadata/properties" ma:root="true" ma:fieldsID="777d79fa623bdc9e94eec50ff4a4ceef" ns3:_="">
    <xsd:import namespace="c86cb242-d8b4-4d73-a16d-63fcdca95a6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cb242-d8b4-4d73-a16d-63fcdca95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623EB-3FB9-4BE5-9E11-63E10F292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6cb242-d8b4-4d73-a16d-63fcdca95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D91559-F69D-4E15-8C36-0F1C85E1F73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86cb242-d8b4-4d73-a16d-63fcdca95a6c"/>
    <ds:schemaRef ds:uri="http://www.w3.org/XML/1998/namespace"/>
    <ds:schemaRef ds:uri="http://purl.org/dc/dcmitype/"/>
  </ds:schemaRefs>
</ds:datastoreItem>
</file>

<file path=customXml/itemProps3.xml><?xml version="1.0" encoding="utf-8"?>
<ds:datastoreItem xmlns:ds="http://schemas.openxmlformats.org/officeDocument/2006/customXml" ds:itemID="{B65AF7F9-9CFD-4C3D-900C-1FADF830B7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WNA 2025</vt:lpstr>
      <vt:lpstr>Original</vt:lpstr>
      <vt:lpstr>Cancelled</vt:lpstr>
      <vt:lpstr>Timeline</vt:lpstr>
      <vt:lpstr>WNA 2022 Tentative</vt:lpstr>
      <vt:lpstr>'WNA 2025'!Print_Area</vt:lpstr>
      <vt:lpstr>'WNA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Mendoza</dc:creator>
  <cp:keywords/>
  <dc:description/>
  <cp:lastModifiedBy>Jon Brenneman</cp:lastModifiedBy>
  <cp:revision/>
  <cp:lastPrinted>2025-01-13T21:01:41Z</cp:lastPrinted>
  <dcterms:created xsi:type="dcterms:W3CDTF">2021-09-01T19:47:18Z</dcterms:created>
  <dcterms:modified xsi:type="dcterms:W3CDTF">2025-01-14T20:08:51Z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0x0101001D20CEF06AA1144084FD92196F0E9F84</vt:lpwstr>
  </property>
</Properties>
</file>